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peracional\Fundos\!ULTIMOS REGULAMENTOS\INFRA EQUITY AÇÕES\"/>
    </mc:Choice>
  </mc:AlternateContent>
  <xr:revisionPtr revIDLastSave="0" documentId="8_{31451DC1-2B9B-4FE3-9294-F2B7CE585250}" xr6:coauthVersionLast="47" xr6:coauthVersionMax="47" xr10:uidLastSave="{00000000-0000-0000-0000-000000000000}"/>
  <bookViews>
    <workbookView xWindow="-120" yWindow="-120" windowWidth="21840" windowHeight="13020" xr2:uid="{7F14BC5A-30E5-4323-B47E-FFF16BD705D4}"/>
  </bookViews>
  <sheets>
    <sheet name="Anexo I" sheetId="1" r:id="rId1"/>
    <sheet name="Anexo I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0" i="1"/>
  <c r="H61" i="1"/>
  <c r="H62" i="1"/>
  <c r="H63" i="1"/>
  <c r="H59" i="1"/>
  <c r="G60" i="1"/>
  <c r="G61" i="1"/>
  <c r="G62" i="1"/>
  <c r="G63" i="1"/>
  <c r="G59" i="1"/>
  <c r="C22" i="2"/>
  <c r="I22" i="2" s="1"/>
  <c r="I30" i="2" s="1"/>
  <c r="J30" i="2" s="1"/>
  <c r="H31" i="2"/>
  <c r="H32" i="2"/>
  <c r="H33" i="2"/>
  <c r="H34" i="2"/>
  <c r="H30" i="2"/>
  <c r="C33" i="2"/>
  <c r="D33" i="2" s="1"/>
  <c r="C30" i="2"/>
  <c r="D30" i="2" s="1"/>
  <c r="D22" i="2"/>
  <c r="C23" i="2"/>
  <c r="D23" i="2" s="1"/>
  <c r="J23" i="2" s="1"/>
  <c r="C24" i="2"/>
  <c r="D24" i="2" s="1"/>
  <c r="C25" i="2"/>
  <c r="D25" i="2" s="1"/>
  <c r="C26" i="2"/>
  <c r="D26" i="2" s="1"/>
  <c r="E23" i="2"/>
  <c r="F23" i="2" s="1"/>
  <c r="E24" i="2"/>
  <c r="E32" i="2" s="1"/>
  <c r="F32" i="2" s="1"/>
  <c r="E25" i="2"/>
  <c r="I25" i="2" s="1"/>
  <c r="I33" i="2" s="1"/>
  <c r="J33" i="2" s="1"/>
  <c r="E26" i="2"/>
  <c r="E34" i="2" s="1"/>
  <c r="F34" i="2" s="1"/>
  <c r="E22" i="2"/>
  <c r="E30" i="2" s="1"/>
  <c r="F30" i="2" s="1"/>
  <c r="F13" i="2"/>
  <c r="D13" i="2"/>
  <c r="I24" i="2"/>
  <c r="I32" i="2" s="1"/>
  <c r="J32" i="2" s="1"/>
  <c r="J13" i="2"/>
  <c r="I14" i="2"/>
  <c r="J14" i="2" s="1"/>
  <c r="I15" i="2"/>
  <c r="J15" i="2" s="1"/>
  <c r="I16" i="2"/>
  <c r="J16" i="2" s="1"/>
  <c r="I17" i="2"/>
  <c r="J17" i="2" s="1"/>
  <c r="I13" i="2"/>
  <c r="H14" i="2"/>
  <c r="H15" i="2"/>
  <c r="H16" i="2"/>
  <c r="H17" i="2"/>
  <c r="H13" i="2"/>
  <c r="F14" i="2"/>
  <c r="F15" i="2"/>
  <c r="F16" i="2"/>
  <c r="F17" i="2"/>
  <c r="D17" i="2"/>
  <c r="D14" i="2"/>
  <c r="D15" i="2"/>
  <c r="D16" i="2"/>
  <c r="F22" i="2" l="1"/>
  <c r="E31" i="2"/>
  <c r="F31" i="2" s="1"/>
  <c r="F26" i="2"/>
  <c r="J26" i="2" s="1"/>
  <c r="C34" i="2"/>
  <c r="D34" i="2" s="1"/>
  <c r="F25" i="2"/>
  <c r="J25" i="2" s="1"/>
  <c r="C32" i="2"/>
  <c r="D32" i="2" s="1"/>
  <c r="F24" i="2"/>
  <c r="J24" i="2" s="1"/>
  <c r="C31" i="2"/>
  <c r="D31" i="2" s="1"/>
  <c r="I23" i="2"/>
  <c r="I31" i="2" s="1"/>
  <c r="J31" i="2" s="1"/>
  <c r="E33" i="2"/>
  <c r="F33" i="2" s="1"/>
  <c r="J22" i="2"/>
  <c r="I26" i="2"/>
  <c r="I34" i="2" s="1"/>
  <c r="J34" i="2" s="1"/>
</calcChain>
</file>

<file path=xl/sharedStrings.xml><?xml version="1.0" encoding="utf-8"?>
<sst xmlns="http://schemas.openxmlformats.org/spreadsheetml/2006/main" count="192" uniqueCount="118">
  <si>
    <t>SUMÁRIO DA REMUNERAÇÃO DE PRESTADORES DE SERVIÇOS</t>
  </si>
  <si>
    <t>MÊS/ANO DE REFERÊNCIA</t>
  </si>
  <si>
    <t>FUNDO:</t>
  </si>
  <si>
    <t>CNPJ:</t>
  </si>
  <si>
    <t>PRESTADORES DE SERVIÇOS ESSENCIAIS</t>
  </si>
  <si>
    <t>GESTOR DE RECURSOS</t>
  </si>
  <si>
    <t>ADMINISTRADOR FIDUCIÁRIO</t>
  </si>
  <si>
    <t>SEÇÃO I - CARACTERÍSTICAS DA SUBCLASSE</t>
  </si>
  <si>
    <t>CLASSE RELACIONADA:</t>
  </si>
  <si>
    <t>CNPJ DA CLASSE:</t>
  </si>
  <si>
    <t>NOME DA SUBCLASSE:</t>
  </si>
  <si>
    <t>CÓDIGO DA SUBCLASSE</t>
  </si>
  <si>
    <t>TAXA GLOBAL DA CLASSE OU SUBCLASSE 1</t>
  </si>
  <si>
    <t>TAXA DE PERFORMANCE DA CLASSE OU SUBCLASSE</t>
  </si>
  <si>
    <t>PERIODICIDADE DE PAGAMENTO DA PERFORMANCE 2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</si>
  <si>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</si>
  <si>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</si>
  <si>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</si>
  <si>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</si>
  <si>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</si>
  <si>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</si>
  <si>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</si>
  <si>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PERMITE INTEGRALIZAÇÃO E RESGATE EM ATIVOS?</t>
  </si>
  <si>
    <t>CISÃO DE PARCELA ILIQUIDA</t>
  </si>
  <si>
    <t>BARREIRAS AOS RESGATES</t>
  </si>
  <si>
    <t>SEÇÃO II - ADMINISTRAÇÃO FIDUCIÁRIA</t>
  </si>
  <si>
    <t>Taxa de Administração Fiduciária</t>
  </si>
  <si>
    <t>Forma de Remuneração*</t>
  </si>
  <si>
    <t>Valor Fixo ou Mínimo</t>
  </si>
  <si>
    <t>Taxa de Administração (% sob PL)</t>
  </si>
  <si>
    <t>FAIXA ATUAL DE REMUNERACAO</t>
  </si>
  <si>
    <t>*VOLUME TOTAL SOB ADMINISTRAÇÃO INCLUINDO TODOS OS VEICULOS ADMINISTRADOS</t>
  </si>
  <si>
    <t>1 ENGLOBA AS TAXAS DE ADMINISTRAÇÃO FIDUCIÁRIA, GESTÃO, DISTRIBUIÇÃO E ESTRUTURAÇÃO DE PREVIDÊNCIA (SE HOUVER)</t>
  </si>
  <si>
    <t>PERIODICIDADE DE COBRANÇA DESCRITA NO REGULAMENTO</t>
  </si>
  <si>
    <t>AS TAXAS DE ADMINISTRAÇÃO E GESTÃO SERÃO COBRADAS MENSALMENTE E A TAXA DE PERFORMANCE CONFORME ULTIMO PERIODO DE COBRANÇA PREVISTO NO REGULAMENTO</t>
  </si>
  <si>
    <t>SEÇÃO III - REMUNERAÇÃO DE GESTÃO E DISTRIBUIÇÃO</t>
  </si>
  <si>
    <t>SUBSEÇÃO I - LISTA DE DISTRIBUIDORES CONTRATADOS</t>
  </si>
  <si>
    <t>SUBSEÇÃO II - ACORDOS COMERCIAIS ENTRE O GESTOR E OS DISTRIBUIDORES DA SUBCLASSE</t>
  </si>
  <si>
    <t>Acordos de remuneração</t>
  </si>
  <si>
    <t>Faixas de Remuneração*</t>
  </si>
  <si>
    <t>Valor Fixo ou Mínimo (anual)</t>
  </si>
  <si>
    <t>Taxa de Distribuição (% sob o PL)</t>
  </si>
  <si>
    <t>Taxa de Performance (do que exceder o benchmark)</t>
  </si>
  <si>
    <t>Taxa de Gestão (sob o PL)</t>
  </si>
  <si>
    <t>Distribuição</t>
  </si>
  <si>
    <t>Gestão</t>
  </si>
  <si>
    <t>OUTRAS RECEITAS RECEBIDAS PELO DISTRIBUIDOR PAGAS DIRETAMENTE PELOS ESSENCIAIS</t>
  </si>
  <si>
    <t>CASO APLICÁVEL - CONDIÇÕES COMPLEMENTARES SOBRE A FORMA DE REMUNERAÇÃO DO DISTRIBUIDOR***</t>
  </si>
  <si>
    <t>Acordo comercial 1</t>
  </si>
  <si>
    <t>Acordo comercial 2</t>
  </si>
  <si>
    <t>Acordo comercial 3</t>
  </si>
  <si>
    <t>AS TAXAS DEMONSTRADAS NESTE SUMÁRIO ESTÃO EXPRESSAS AO ANO</t>
  </si>
  <si>
    <t>QUANDO A FORMA DE REMUNERAÇÃO FOR SOB O CAPITAL COMPROMETIDO, CAPITAL SUBSCRITO OU OUTRA FORMA DE APLICAÇÃO QUE NÃO SOB O % DO PL, DEVERÁ TER ESSA INDICAÇÃO NO CAMPO DE CONDIÇÕES COMPLEMENTARES</t>
  </si>
  <si>
    <t>Fundo</t>
  </si>
  <si>
    <t>Tx de Perf</t>
  </si>
  <si>
    <t>Taxa Total</t>
  </si>
  <si>
    <t>Rentab. acima do indexador</t>
  </si>
  <si>
    <t>PFEE Fundo</t>
  </si>
  <si>
    <t>Investimento</t>
  </si>
  <si>
    <t>Distribuidor</t>
  </si>
  <si>
    <t>Rateio</t>
  </si>
  <si>
    <t>Gestor % do PL</t>
  </si>
  <si>
    <t>Gestor $$</t>
  </si>
  <si>
    <t>Distribuidor % do PL</t>
  </si>
  <si>
    <t>Distribuidor $$</t>
  </si>
  <si>
    <t>Adm % do PL</t>
  </si>
  <si>
    <t>Adm $$</t>
  </si>
  <si>
    <t>Taxa Total % do PL</t>
  </si>
  <si>
    <t>Taxa Total $$</t>
  </si>
  <si>
    <t>Distr A</t>
  </si>
  <si>
    <t>Distr B</t>
  </si>
  <si>
    <t>Distr C</t>
  </si>
  <si>
    <t>Distr D</t>
  </si>
  <si>
    <t>4) Taxa Total Consolidada</t>
  </si>
  <si>
    <t>3) Taxa de Performance</t>
  </si>
  <si>
    <t>2) Taxas de Gestão, Distribuição e Administração</t>
  </si>
  <si>
    <t>1) Parâmetros do Fundo</t>
  </si>
  <si>
    <t>*VOLUME TOTAL SOB DISTRIBUIÇÃO INCLUINDO TODOS OS VEICULOS DISTRIBUIDOS</t>
  </si>
  <si>
    <t>40.226.121/0001-70</t>
  </si>
  <si>
    <t>PERFIN INFRA EQUITY ALOCADORES FUNDO DE INVESTIMENTO FINANCEIRO EM COTAS DE FUNDOS DE INVESTIMENTO EM AÇÕES</t>
  </si>
  <si>
    <t>PERFIN INFRA ADMINISTRAÇÃO DE RECURSOS LTDA</t>
  </si>
  <si>
    <t>n/a</t>
  </si>
  <si>
    <t>Semestral</t>
  </si>
  <si>
    <t>Geral</t>
  </si>
  <si>
    <t>D+0</t>
  </si>
  <si>
    <t>D+30 dias corridos</t>
  </si>
  <si>
    <t>D+2 dias úteis</t>
  </si>
  <si>
    <t>BTG Pactual Serviços Financeiros S.A. DTVM</t>
  </si>
  <si>
    <t>Perfin Infra Administração de Recursos LTDA</t>
  </si>
  <si>
    <t>BANCO SAFRA S.A</t>
  </si>
  <si>
    <t>58.160.789/0001-28</t>
  </si>
  <si>
    <t>Nome</t>
  </si>
  <si>
    <t>CNPJ</t>
  </si>
  <si>
    <t>ITAÚ UNIBANCO S.A.</t>
  </si>
  <si>
    <t>60.701.190/0001.04</t>
  </si>
  <si>
    <t>PERFIN INFRA ADMINISTRAÇÃO DE RECURSOS LTDA.</t>
  </si>
  <si>
    <t>04.232.804/0001-77</t>
  </si>
  <si>
    <t>BANCO BTG PACTUAL S.A</t>
  </si>
  <si>
    <t>30.306.294/0001-45</t>
  </si>
  <si>
    <t>Qualquer Valor</t>
  </si>
  <si>
    <t>x</t>
  </si>
  <si>
    <t>Acordo comercial 4</t>
  </si>
  <si>
    <t>Acordo comercial 5</t>
  </si>
  <si>
    <t>R$ 3.500/mês</t>
  </si>
  <si>
    <t>7 bps no feeder sobre o PL com mínimo de R$ 2,500/mês
1 bp no master sobre o PL com mínimo de R$ 1,000/mês</t>
  </si>
  <si>
    <t>Master sobre o PL e Feeder no mínimo</t>
  </si>
  <si>
    <t>PERFIN INFRA EQUITY ALOCADORES FIC FIA</t>
  </si>
  <si>
    <t>20% do que exceder IEE</t>
  </si>
  <si>
    <t>Distr E</t>
  </si>
  <si>
    <t>BTG PACTUAL SERVIÇOS FINANCEIROS S/A DTVM</t>
  </si>
  <si>
    <t>59.281.253/0001.23</t>
  </si>
  <si>
    <t>XP INVESTIMENTOS CORRETORA DE CÂMBIO, TÍTULOS E VALORES MOBILIÁRIOS S.A.</t>
  </si>
  <si>
    <t>02.332.886/0001-04</t>
  </si>
  <si>
    <t>Escalonada por volume de distribuição</t>
  </si>
  <si>
    <t>R$ 0 a R$ 50 MM</t>
  </si>
  <si>
    <t>acima de R$ 50 MM</t>
  </si>
  <si>
    <t>não</t>
  </si>
  <si>
    <t>Acordo comercial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</si>
</sst>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5E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2" fillId="3" borderId="0" xfId="0" applyFont="1" applyFill="1"/>
    <xf numFmtId="0" fontId="0" fillId="3" borderId="0" xfId="0" applyFill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9" fontId="0" fillId="0" borderId="8" xfId="0" applyNumberForma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/>
    </xf>
    <xf numFmtId="0" fontId="2" fillId="3" borderId="1" xfId="0" applyFont="1" applyFill="1" applyBorder="1"/>
    <xf numFmtId="0" fontId="0" fillId="3" borderId="3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1" fillId="4" borderId="4" xfId="0" applyFont="1" applyFill="1" applyBorder="1"/>
    <xf numFmtId="0" fontId="1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4" borderId="4" xfId="0" applyFill="1" applyBorder="1" applyAlignment="1">
      <alignment horizontal="right"/>
    </xf>
    <xf numFmtId="10" fontId="0" fillId="0" borderId="5" xfId="0" applyNumberFormat="1" applyBorder="1" applyAlignment="1">
      <alignment horizontal="left"/>
    </xf>
    <xf numFmtId="9" fontId="0" fillId="0" borderId="5" xfId="0" applyNumberFormat="1" applyBorder="1" applyAlignment="1">
      <alignment horizontal="left"/>
    </xf>
    <xf numFmtId="44" fontId="0" fillId="0" borderId="5" xfId="1" applyFont="1" applyBorder="1" applyAlignment="1"/>
    <xf numFmtId="0" fontId="0" fillId="4" borderId="6" xfId="0" applyFill="1" applyBorder="1" applyAlignment="1">
      <alignment horizontal="right"/>
    </xf>
    <xf numFmtId="0" fontId="0" fillId="0" borderId="8" xfId="0" applyBorder="1" applyAlignment="1">
      <alignment horizontal="left"/>
    </xf>
    <xf numFmtId="17" fontId="0" fillId="0" borderId="5" xfId="0" applyNumberFormat="1" applyBorder="1" applyAlignment="1">
      <alignment horizontal="left"/>
    </xf>
    <xf numFmtId="0" fontId="0" fillId="4" borderId="4" xfId="0" applyFill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10" fontId="0" fillId="0" borderId="7" xfId="0" applyNumberFormat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1" fillId="2" borderId="9" xfId="0" applyFont="1" applyFill="1" applyBorder="1"/>
    <xf numFmtId="0" fontId="0" fillId="0" borderId="10" xfId="0" applyBorder="1"/>
    <xf numFmtId="0" fontId="0" fillId="0" borderId="11" xfId="0" applyBorder="1"/>
    <xf numFmtId="2" fontId="0" fillId="0" borderId="0" xfId="0" applyNumberFormat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9" fontId="0" fillId="0" borderId="0" xfId="0" applyNumberFormat="1"/>
    <xf numFmtId="9" fontId="0" fillId="0" borderId="5" xfId="0" applyNumberFormat="1" applyBorder="1"/>
    <xf numFmtId="9" fontId="0" fillId="0" borderId="7" xfId="0" applyNumberFormat="1" applyBorder="1"/>
    <xf numFmtId="9" fontId="0" fillId="0" borderId="8" xfId="0" applyNumberFormat="1" applyBorder="1"/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33665E"/>
      <color rgb="FF336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1531307</xdr:colOff>
      <xdr:row>3</xdr:row>
      <xdr:rowOff>132618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D1C3769-E126-4E66-8587-518B76293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71450"/>
          <a:ext cx="1397957" cy="5326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392742</xdr:colOff>
      <xdr:row>0</xdr:row>
      <xdr:rowOff>161925</xdr:rowOff>
    </xdr:from>
    <xdr:to>
      <xdr:col>0</xdr:col>
      <xdr:colOff>1790699</xdr:colOff>
      <xdr:row>3</xdr:row>
      <xdr:rowOff>123093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CA34979-4294-6591-3042-DDB731B5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42" y="161925"/>
          <a:ext cx="1397957" cy="532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E63B-3C42-4CB6-8C23-A2CBEDD21A63}">
  <dimension ref="A6:AV70"/>
  <sheetViews>
    <sheetView showGridLines="0" tabSelected="1" topLeftCell="A6" workbookViewId="0">
      <selection activeCell="A79" sqref="A79"/>
    </sheetView>
  </sheetViews>
  <sheetFormatPr defaultRowHeight="15" x14ac:dyDescent="0.25"/>
  <cols>
    <col min="1" max="1" width="72.42578125" customWidth="1"/>
    <col min="2" max="2" width="51.28515625" style="12" customWidth="1"/>
    <col min="3" max="3" width="18" customWidth="1"/>
    <col min="4" max="4" width="13.5703125" customWidth="1"/>
    <col min="5" max="5" width="19.7109375" style="1" bestFit="1" customWidth="1"/>
    <col min="6" max="6" width="18" bestFit="1" customWidth="1"/>
    <col min="7" max="7" width="9.7109375" bestFit="1" customWidth="1"/>
    <col min="8" max="8" width="19.7109375" bestFit="1" customWidth="1"/>
    <col min="9" max="9" width="29" bestFit="1" customWidth="1"/>
    <col min="10" max="10" width="30" bestFit="1" customWidth="1"/>
    <col min="11" max="11" width="35.42578125" bestFit="1" customWidth="1"/>
  </cols>
  <sheetData>
    <row r="6" spans="1:31" ht="15.75" thickBot="1" x14ac:dyDescent="0.3"/>
    <row r="7" spans="1:31" s="7" customFormat="1" x14ac:dyDescent="0.25">
      <c r="A7" s="40" t="s">
        <v>0</v>
      </c>
      <c r="B7" s="41"/>
      <c r="C7"/>
      <c r="D7"/>
      <c r="E7" s="1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 s="58" t="s">
        <v>1</v>
      </c>
      <c r="B8" s="64">
        <v>45809</v>
      </c>
    </row>
    <row r="9" spans="1:31" ht="45" x14ac:dyDescent="0.25">
      <c r="A9" s="65" t="s">
        <v>2</v>
      </c>
      <c r="B9" s="66" t="s">
        <v>79</v>
      </c>
    </row>
    <row r="10" spans="1:31" ht="15.75" thickBot="1" x14ac:dyDescent="0.3">
      <c r="A10" s="62" t="s">
        <v>3</v>
      </c>
      <c r="B10" s="63" t="s">
        <v>78</v>
      </c>
    </row>
    <row r="11" spans="1:31" ht="15.75" thickBot="1" x14ac:dyDescent="0.3"/>
    <row r="12" spans="1:31" s="7" customFormat="1" x14ac:dyDescent="0.25">
      <c r="A12" s="40" t="s">
        <v>4</v>
      </c>
      <c r="B12" s="41"/>
      <c r="C12"/>
      <c r="D12"/>
      <c r="E12" s="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58" t="s">
        <v>5</v>
      </c>
      <c r="B13" s="42" t="s">
        <v>88</v>
      </c>
    </row>
    <row r="14" spans="1:31" ht="15.75" thickBot="1" x14ac:dyDescent="0.3">
      <c r="A14" s="62" t="s">
        <v>6</v>
      </c>
      <c r="B14" s="63" t="s">
        <v>87</v>
      </c>
    </row>
    <row r="15" spans="1:31" ht="15.75" thickBot="1" x14ac:dyDescent="0.3"/>
    <row r="16" spans="1:31" s="7" customFormat="1" x14ac:dyDescent="0.25">
      <c r="A16" s="40" t="s">
        <v>7</v>
      </c>
      <c r="B16" s="41"/>
      <c r="C16"/>
      <c r="D16"/>
      <c r="E16" s="1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2" x14ac:dyDescent="0.25">
      <c r="A17" s="58" t="s">
        <v>8</v>
      </c>
      <c r="B17" s="45" t="s">
        <v>80</v>
      </c>
    </row>
    <row r="18" spans="1:2" x14ac:dyDescent="0.25">
      <c r="A18" s="58" t="s">
        <v>9</v>
      </c>
      <c r="B18" s="42" t="s">
        <v>78</v>
      </c>
    </row>
    <row r="19" spans="1:2" x14ac:dyDescent="0.25">
      <c r="A19" s="58" t="s">
        <v>10</v>
      </c>
      <c r="B19" s="42" t="s">
        <v>81</v>
      </c>
    </row>
    <row r="20" spans="1:2" x14ac:dyDescent="0.25">
      <c r="A20" s="58" t="s">
        <v>11</v>
      </c>
      <c r="B20" s="42" t="s">
        <v>81</v>
      </c>
    </row>
    <row r="21" spans="1:2" x14ac:dyDescent="0.25">
      <c r="A21" s="58" t="s">
        <v>12</v>
      </c>
      <c r="B21" s="59">
        <v>1.4999999999999999E-2</v>
      </c>
    </row>
    <row r="22" spans="1:2" x14ac:dyDescent="0.25">
      <c r="A22" s="58" t="s">
        <v>13</v>
      </c>
      <c r="B22" s="60">
        <v>0.2</v>
      </c>
    </row>
    <row r="23" spans="1:2" x14ac:dyDescent="0.25">
      <c r="A23" s="58" t="s">
        <v>14</v>
      </c>
      <c r="B23" s="42" t="s">
        <v>82</v>
      </c>
    </row>
    <row r="24" spans="1:2" x14ac:dyDescent="0.25">
      <c r="A24" s="58" t="s">
        <v>15</v>
      </c>
      <c r="B24" s="42" t="s">
        <v>83</v>
      </c>
    </row>
    <row r="25" spans="1:2" x14ac:dyDescent="0.25">
      <c r="A25" s="58" t="s">
        <v>16</v>
      </c>
      <c r="B25" s="61">
        <v>5000</v>
      </c>
    </row>
    <row r="26" spans="1:2" x14ac:dyDescent="0.25">
      <c r="A26" s="58" t="s">
        <v>17</v>
      </c>
      <c r="B26" s="42" t="s">
        <v>84</v>
      </c>
    </row>
    <row r="27" spans="1:2" x14ac:dyDescent="0.25">
      <c r="A27" s="58" t="s">
        <v>18</v>
      </c>
      <c r="B27" s="42" t="s">
        <v>85</v>
      </c>
    </row>
    <row r="28" spans="1:2" x14ac:dyDescent="0.25">
      <c r="A28" s="58" t="s">
        <v>19</v>
      </c>
      <c r="B28" s="42" t="s">
        <v>86</v>
      </c>
    </row>
    <row r="29" spans="1:2" x14ac:dyDescent="0.25">
      <c r="A29" s="58" t="s">
        <v>20</v>
      </c>
      <c r="B29" s="42" t="s">
        <v>81</v>
      </c>
    </row>
    <row r="30" spans="1:2" x14ac:dyDescent="0.25">
      <c r="A30" s="58" t="s">
        <v>21</v>
      </c>
      <c r="B30" s="42" t="s">
        <v>81</v>
      </c>
    </row>
    <row r="31" spans="1:2" x14ac:dyDescent="0.25">
      <c r="A31" s="58" t="s">
        <v>22</v>
      </c>
      <c r="B31" s="42" t="s">
        <v>81</v>
      </c>
    </row>
    <row r="32" spans="1:2" x14ac:dyDescent="0.25">
      <c r="A32" s="58" t="s">
        <v>23</v>
      </c>
      <c r="B32" s="42" t="s">
        <v>81</v>
      </c>
    </row>
    <row r="33" spans="1:48" ht="15.75" thickBot="1" x14ac:dyDescent="0.3">
      <c r="A33" s="62" t="s">
        <v>24</v>
      </c>
      <c r="B33" s="63" t="s">
        <v>81</v>
      </c>
    </row>
    <row r="34" spans="1:48" s="3" customFormat="1" ht="8.25" x14ac:dyDescent="0.15">
      <c r="A34" s="3" t="s">
        <v>32</v>
      </c>
      <c r="B34" s="14"/>
      <c r="E34" s="17"/>
    </row>
    <row r="35" spans="1:48" s="3" customFormat="1" ht="8.25" x14ac:dyDescent="0.15">
      <c r="A35" s="3" t="s">
        <v>33</v>
      </c>
      <c r="B35" s="14"/>
      <c r="E35" s="17"/>
    </row>
    <row r="36" spans="1:48" s="3" customFormat="1" ht="8.25" x14ac:dyDescent="0.15">
      <c r="A36" s="3" t="s">
        <v>34</v>
      </c>
      <c r="B36" s="14"/>
      <c r="E36" s="17"/>
    </row>
    <row r="37" spans="1:48" ht="15.75" thickBot="1" x14ac:dyDescent="0.3"/>
    <row r="38" spans="1:48" s="7" customFormat="1" x14ac:dyDescent="0.25">
      <c r="A38" s="40" t="s">
        <v>25</v>
      </c>
      <c r="B38" s="47"/>
      <c r="C38" s="48"/>
      <c r="D38" s="48"/>
      <c r="E38" s="49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48" s="4" customFormat="1" ht="51" customHeight="1" x14ac:dyDescent="0.25">
      <c r="A39" s="87" t="s">
        <v>26</v>
      </c>
      <c r="B39" s="50" t="s">
        <v>27</v>
      </c>
      <c r="C39" s="51" t="s">
        <v>28</v>
      </c>
      <c r="D39" s="51" t="s">
        <v>29</v>
      </c>
      <c r="E39" s="52" t="s">
        <v>30</v>
      </c>
      <c r="F39"/>
      <c r="G39"/>
    </row>
    <row r="40" spans="1:48" ht="30" x14ac:dyDescent="0.25">
      <c r="A40" s="87"/>
      <c r="B40" s="53" t="s">
        <v>104</v>
      </c>
      <c r="C40" s="54" t="s">
        <v>103</v>
      </c>
      <c r="D40" s="55">
        <v>8.0000000000000004E-4</v>
      </c>
      <c r="E40" s="56" t="s">
        <v>105</v>
      </c>
    </row>
    <row r="41" spans="1:48" x14ac:dyDescent="0.25">
      <c r="A41" s="87"/>
      <c r="E41" s="27"/>
    </row>
    <row r="42" spans="1:48" x14ac:dyDescent="0.25">
      <c r="A42" s="87"/>
      <c r="E42" s="27"/>
    </row>
    <row r="43" spans="1:48" ht="15.75" thickBot="1" x14ac:dyDescent="0.3">
      <c r="A43" s="88"/>
      <c r="B43" s="57"/>
      <c r="C43" s="29"/>
      <c r="D43" s="29"/>
      <c r="E43" s="36"/>
    </row>
    <row r="44" spans="1:48" s="2" customFormat="1" ht="11.25" x14ac:dyDescent="0.2">
      <c r="A44" s="2" t="s">
        <v>31</v>
      </c>
      <c r="B44" s="15"/>
      <c r="E44" s="19"/>
    </row>
    <row r="46" spans="1:48" ht="15.75" thickBot="1" x14ac:dyDescent="0.3"/>
    <row r="47" spans="1:48" s="7" customFormat="1" x14ac:dyDescent="0.25">
      <c r="A47" s="40" t="s">
        <v>35</v>
      </c>
      <c r="B47" s="41"/>
      <c r="C47"/>
      <c r="D47" s="1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x14ac:dyDescent="0.25">
      <c r="A48" s="31" t="s">
        <v>36</v>
      </c>
      <c r="B48" s="42"/>
    </row>
    <row r="49" spans="1:48" x14ac:dyDescent="0.25">
      <c r="A49" s="43" t="s">
        <v>91</v>
      </c>
      <c r="B49" s="44" t="s">
        <v>92</v>
      </c>
    </row>
    <row r="50" spans="1:48" x14ac:dyDescent="0.25">
      <c r="A50" s="31" t="s">
        <v>97</v>
      </c>
      <c r="B50" s="45" t="s">
        <v>98</v>
      </c>
    </row>
    <row r="51" spans="1:48" x14ac:dyDescent="0.25">
      <c r="A51" s="31" t="s">
        <v>89</v>
      </c>
      <c r="B51" s="45" t="s">
        <v>90</v>
      </c>
    </row>
    <row r="52" spans="1:48" x14ac:dyDescent="0.25">
      <c r="A52" s="31" t="s">
        <v>109</v>
      </c>
      <c r="B52" s="45" t="s">
        <v>110</v>
      </c>
    </row>
    <row r="53" spans="1:48" x14ac:dyDescent="0.25">
      <c r="A53" s="31" t="s">
        <v>93</v>
      </c>
      <c r="B53" s="45" t="s">
        <v>94</v>
      </c>
    </row>
    <row r="54" spans="1:48" x14ac:dyDescent="0.25">
      <c r="A54" s="31" t="s">
        <v>111</v>
      </c>
      <c r="B54" s="45" t="s">
        <v>112</v>
      </c>
    </row>
    <row r="55" spans="1:48" ht="15.75" thickBot="1" x14ac:dyDescent="0.3">
      <c r="A55" s="32" t="s">
        <v>95</v>
      </c>
      <c r="B55" s="46" t="s">
        <v>96</v>
      </c>
    </row>
    <row r="56" spans="1:48" s="7" customFormat="1" ht="15.75" thickBot="1" x14ac:dyDescent="0.3">
      <c r="A56" s="6" t="s">
        <v>37</v>
      </c>
      <c r="B56" s="13"/>
      <c r="E56" s="18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</row>
    <row r="57" spans="1:48" x14ac:dyDescent="0.25">
      <c r="A57" s="33"/>
      <c r="B57" s="34"/>
      <c r="C57" s="89" t="s">
        <v>44</v>
      </c>
      <c r="D57" s="90"/>
      <c r="E57" s="91"/>
      <c r="F57" s="89" t="s">
        <v>45</v>
      </c>
      <c r="G57" s="90"/>
      <c r="H57" s="91"/>
      <c r="I57" s="37"/>
      <c r="J57" s="37"/>
      <c r="K57" s="38"/>
    </row>
    <row r="58" spans="1:48" s="16" customFormat="1" ht="51" customHeight="1" x14ac:dyDescent="0.25">
      <c r="A58" s="23" t="s">
        <v>38</v>
      </c>
      <c r="B58" s="24" t="s">
        <v>39</v>
      </c>
      <c r="C58" s="23" t="s">
        <v>40</v>
      </c>
      <c r="D58" s="81" t="s">
        <v>41</v>
      </c>
      <c r="E58" s="24" t="s">
        <v>42</v>
      </c>
      <c r="F58" s="23" t="s">
        <v>28</v>
      </c>
      <c r="G58" s="81" t="s">
        <v>43</v>
      </c>
      <c r="H58" s="24" t="s">
        <v>42</v>
      </c>
      <c r="I58" s="81" t="s">
        <v>30</v>
      </c>
      <c r="J58" s="81" t="s">
        <v>46</v>
      </c>
      <c r="K58" s="24" t="s">
        <v>47</v>
      </c>
    </row>
    <row r="59" spans="1:48" s="1" customFormat="1" x14ac:dyDescent="0.25">
      <c r="A59" s="35" t="s">
        <v>48</v>
      </c>
      <c r="B59" s="27" t="s">
        <v>99</v>
      </c>
      <c r="C59" s="25" t="s">
        <v>81</v>
      </c>
      <c r="D59" s="10">
        <v>0.4</v>
      </c>
      <c r="E59" s="26">
        <v>0.2</v>
      </c>
      <c r="F59" s="25" t="s">
        <v>81</v>
      </c>
      <c r="G59" s="83">
        <f>100%-D59</f>
        <v>0.6</v>
      </c>
      <c r="H59" s="84">
        <f>100%-E59</f>
        <v>0.8</v>
      </c>
      <c r="I59" s="1" t="s">
        <v>100</v>
      </c>
      <c r="J59" s="1" t="s">
        <v>81</v>
      </c>
      <c r="K59" s="27" t="s">
        <v>81</v>
      </c>
    </row>
    <row r="60" spans="1:48" x14ac:dyDescent="0.25">
      <c r="A60" s="25" t="s">
        <v>49</v>
      </c>
      <c r="B60" s="27" t="s">
        <v>99</v>
      </c>
      <c r="C60" s="25" t="s">
        <v>81</v>
      </c>
      <c r="D60" s="10">
        <v>0</v>
      </c>
      <c r="E60" s="26">
        <v>0</v>
      </c>
      <c r="F60" s="25" t="s">
        <v>81</v>
      </c>
      <c r="G60" s="83">
        <f t="shared" ref="G60:G63" si="0">100%-D60</f>
        <v>1</v>
      </c>
      <c r="H60" s="84">
        <f t="shared" ref="H60:H65" si="1">100%-E60</f>
        <v>1</v>
      </c>
      <c r="I60" s="1" t="s">
        <v>100</v>
      </c>
      <c r="J60" s="1" t="s">
        <v>81</v>
      </c>
      <c r="K60" s="27" t="s">
        <v>81</v>
      </c>
    </row>
    <row r="61" spans="1:48" x14ac:dyDescent="0.25">
      <c r="A61" s="25" t="s">
        <v>50</v>
      </c>
      <c r="B61" s="27" t="s">
        <v>99</v>
      </c>
      <c r="C61" s="25" t="s">
        <v>81</v>
      </c>
      <c r="D61" s="10">
        <v>0.5</v>
      </c>
      <c r="E61" s="26">
        <v>0.25</v>
      </c>
      <c r="F61" s="25" t="s">
        <v>81</v>
      </c>
      <c r="G61" s="83">
        <f t="shared" si="0"/>
        <v>0.5</v>
      </c>
      <c r="H61" s="84">
        <f t="shared" si="1"/>
        <v>0.75</v>
      </c>
      <c r="I61" s="1" t="s">
        <v>100</v>
      </c>
      <c r="J61" s="1" t="s">
        <v>81</v>
      </c>
      <c r="K61" s="27" t="s">
        <v>81</v>
      </c>
    </row>
    <row r="62" spans="1:48" x14ac:dyDescent="0.25">
      <c r="A62" s="25" t="s">
        <v>101</v>
      </c>
      <c r="B62" s="27" t="s">
        <v>99</v>
      </c>
      <c r="C62" s="25" t="s">
        <v>81</v>
      </c>
      <c r="D62" s="10">
        <v>0.4</v>
      </c>
      <c r="E62" s="26">
        <v>0.2</v>
      </c>
      <c r="F62" s="25" t="s">
        <v>81</v>
      </c>
      <c r="G62" s="83">
        <f t="shared" si="0"/>
        <v>0.6</v>
      </c>
      <c r="H62" s="84">
        <f t="shared" si="1"/>
        <v>0.8</v>
      </c>
      <c r="I62" s="1" t="s">
        <v>100</v>
      </c>
      <c r="J62" s="1" t="s">
        <v>81</v>
      </c>
      <c r="K62" s="27" t="s">
        <v>81</v>
      </c>
    </row>
    <row r="63" spans="1:48" x14ac:dyDescent="0.25">
      <c r="A63" s="25" t="s">
        <v>102</v>
      </c>
      <c r="B63" s="27" t="s">
        <v>99</v>
      </c>
      <c r="C63" s="25" t="s">
        <v>81</v>
      </c>
      <c r="D63" s="10">
        <v>0.3</v>
      </c>
      <c r="E63" s="26">
        <v>0.3</v>
      </c>
      <c r="F63" s="25" t="s">
        <v>81</v>
      </c>
      <c r="G63" s="83">
        <f t="shared" si="0"/>
        <v>0.7</v>
      </c>
      <c r="H63" s="84">
        <f t="shared" si="1"/>
        <v>0.7</v>
      </c>
      <c r="I63" s="1" t="s">
        <v>100</v>
      </c>
      <c r="J63" s="1" t="s">
        <v>81</v>
      </c>
      <c r="K63" s="27" t="s">
        <v>81</v>
      </c>
    </row>
    <row r="64" spans="1:48" x14ac:dyDescent="0.25">
      <c r="A64" s="94" t="s">
        <v>117</v>
      </c>
      <c r="B64" s="92" t="s">
        <v>113</v>
      </c>
      <c r="C64" s="35" t="s">
        <v>114</v>
      </c>
      <c r="D64" s="10">
        <v>0.4</v>
      </c>
      <c r="E64" s="26">
        <v>0.2</v>
      </c>
      <c r="F64" s="35" t="s">
        <v>114</v>
      </c>
      <c r="G64" s="83">
        <v>0.6</v>
      </c>
      <c r="H64" s="84">
        <f t="shared" si="1"/>
        <v>0.8</v>
      </c>
      <c r="I64" s="1" t="s">
        <v>100</v>
      </c>
      <c r="J64" s="1" t="s">
        <v>81</v>
      </c>
      <c r="K64" s="1" t="s">
        <v>81</v>
      </c>
    </row>
    <row r="65" spans="1:11" ht="15.75" thickBot="1" x14ac:dyDescent="0.3">
      <c r="A65" s="95"/>
      <c r="B65" s="93"/>
      <c r="C65" s="82" t="s">
        <v>115</v>
      </c>
      <c r="D65" s="73">
        <v>0.45</v>
      </c>
      <c r="E65" s="30">
        <v>0.25</v>
      </c>
      <c r="F65" s="82" t="s">
        <v>115</v>
      </c>
      <c r="G65" s="85">
        <v>0.55000000000000004</v>
      </c>
      <c r="H65" s="86">
        <f t="shared" si="1"/>
        <v>0.75</v>
      </c>
      <c r="I65" s="1" t="s">
        <v>116</v>
      </c>
      <c r="J65" s="1" t="s">
        <v>81</v>
      </c>
      <c r="K65" s="1" t="s">
        <v>81</v>
      </c>
    </row>
    <row r="68" spans="1:11" s="2" customFormat="1" x14ac:dyDescent="0.25">
      <c r="A68" s="2" t="s">
        <v>77</v>
      </c>
      <c r="B68" s="15"/>
      <c r="D68"/>
      <c r="E68" s="19"/>
    </row>
    <row r="69" spans="1:11" s="2" customFormat="1" ht="11.25" x14ac:dyDescent="0.2">
      <c r="A69" s="2" t="s">
        <v>51</v>
      </c>
      <c r="B69" s="15"/>
      <c r="E69" s="19"/>
    </row>
    <row r="70" spans="1:11" s="2" customFormat="1" ht="11.25" x14ac:dyDescent="0.2">
      <c r="A70" s="2" t="s">
        <v>52</v>
      </c>
      <c r="B70" s="15"/>
      <c r="E70" s="19"/>
    </row>
  </sheetData>
  <mergeCells count="5">
    <mergeCell ref="A39:A43"/>
    <mergeCell ref="F57:H57"/>
    <mergeCell ref="C57:E57"/>
    <mergeCell ref="B64:B65"/>
    <mergeCell ref="A64:A6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DF5-B6E9-41D2-894D-F22FE6D4C931}">
  <dimension ref="A7:J34"/>
  <sheetViews>
    <sheetView showGridLines="0" workbookViewId="0">
      <selection activeCell="G1" sqref="G1"/>
    </sheetView>
  </sheetViews>
  <sheetFormatPr defaultRowHeight="15" x14ac:dyDescent="0.25"/>
  <cols>
    <col min="1" max="1" width="45.28515625" bestFit="1" customWidth="1"/>
    <col min="2" max="2" width="14" style="1" bestFit="1" customWidth="1"/>
    <col min="3" max="3" width="23.28515625" style="1" bestFit="1" customWidth="1"/>
    <col min="4" max="4" width="19" style="1" bestFit="1" customWidth="1"/>
    <col min="5" max="5" width="26.28515625" style="1" bestFit="1" customWidth="1"/>
    <col min="6" max="6" width="14.140625" style="1" bestFit="1" customWidth="1"/>
    <col min="7" max="7" width="14.42578125" style="1" customWidth="1"/>
    <col min="8" max="8" width="9.140625" style="1"/>
    <col min="9" max="9" width="17.42578125" style="1" bestFit="1" customWidth="1"/>
    <col min="10" max="10" width="12.28515625" style="1" bestFit="1" customWidth="1"/>
  </cols>
  <sheetData>
    <row r="7" spans="1:10" ht="15.75" thickBot="1" x14ac:dyDescent="0.3">
      <c r="A7" s="6" t="s">
        <v>76</v>
      </c>
    </row>
    <row r="8" spans="1:10" s="5" customFormat="1" x14ac:dyDescent="0.25">
      <c r="A8" s="76" t="s">
        <v>53</v>
      </c>
      <c r="B8" s="1"/>
      <c r="C8" s="20" t="s">
        <v>54</v>
      </c>
      <c r="D8" s="21" t="s">
        <v>55</v>
      </c>
      <c r="E8" s="21" t="s">
        <v>56</v>
      </c>
      <c r="F8" s="21" t="s">
        <v>57</v>
      </c>
      <c r="G8" s="22" t="s">
        <v>58</v>
      </c>
      <c r="H8" s="8"/>
      <c r="I8" s="8"/>
      <c r="J8" s="8"/>
    </row>
    <row r="9" spans="1:10" ht="15.75" thickBot="1" x14ac:dyDescent="0.3">
      <c r="A9" s="78" t="s">
        <v>106</v>
      </c>
      <c r="C9" s="28" t="s">
        <v>107</v>
      </c>
      <c r="D9" s="67">
        <v>1.4999999999999999E-2</v>
      </c>
      <c r="E9" s="73">
        <v>0.15</v>
      </c>
      <c r="F9" s="67">
        <v>0.03</v>
      </c>
      <c r="G9" s="72">
        <v>100000</v>
      </c>
    </row>
    <row r="11" spans="1:10" ht="15.75" thickBot="1" x14ac:dyDescent="0.3">
      <c r="A11" s="6" t="s">
        <v>75</v>
      </c>
    </row>
    <row r="12" spans="1:10" s="5" customFormat="1" x14ac:dyDescent="0.25">
      <c r="A12" s="33" t="s">
        <v>59</v>
      </c>
      <c r="B12" s="22" t="s">
        <v>60</v>
      </c>
      <c r="C12" s="21" t="s">
        <v>61</v>
      </c>
      <c r="D12" s="21" t="s">
        <v>62</v>
      </c>
      <c r="E12" s="21" t="s">
        <v>63</v>
      </c>
      <c r="F12" s="21" t="s">
        <v>64</v>
      </c>
      <c r="G12" s="21" t="s">
        <v>65</v>
      </c>
      <c r="H12" s="21" t="s">
        <v>66</v>
      </c>
      <c r="I12" s="21" t="s">
        <v>67</v>
      </c>
      <c r="J12" s="22" t="s">
        <v>68</v>
      </c>
    </row>
    <row r="13" spans="1:10" x14ac:dyDescent="0.25">
      <c r="A13" s="31" t="s">
        <v>69</v>
      </c>
      <c r="B13" s="68">
        <v>0.4</v>
      </c>
      <c r="C13" s="9">
        <v>8.5000000000000006E-3</v>
      </c>
      <c r="D13" s="11">
        <f>C13*$G$9</f>
        <v>850.00000000000011</v>
      </c>
      <c r="E13" s="9">
        <v>5.7000000000000002E-3</v>
      </c>
      <c r="F13" s="79">
        <f>E13*$G$9</f>
        <v>570</v>
      </c>
      <c r="G13" s="9">
        <v>8.0000000000000004E-4</v>
      </c>
      <c r="H13" s="1">
        <f>G13*$G$9</f>
        <v>80</v>
      </c>
      <c r="I13" s="9">
        <f>G13+E13+C13</f>
        <v>1.5000000000000001E-2</v>
      </c>
      <c r="J13" s="70">
        <f>I13*$G$9</f>
        <v>1500.0000000000002</v>
      </c>
    </row>
    <row r="14" spans="1:10" x14ac:dyDescent="0.25">
      <c r="A14" s="31" t="s">
        <v>70</v>
      </c>
      <c r="B14" s="68">
        <v>0</v>
      </c>
      <c r="C14" s="9">
        <v>1.4200000000000001E-2</v>
      </c>
      <c r="D14" s="11">
        <f t="shared" ref="D14:D16" si="0">C14*$G$9</f>
        <v>1420</v>
      </c>
      <c r="E14" s="1">
        <v>0</v>
      </c>
      <c r="F14" s="79">
        <f t="shared" ref="F14:F17" si="1">E14*$G$9</f>
        <v>0</v>
      </c>
      <c r="G14" s="9">
        <v>8.0000000000000004E-4</v>
      </c>
      <c r="H14" s="1">
        <f t="shared" ref="H14:H17" si="2">G14*$G$9</f>
        <v>80</v>
      </c>
      <c r="I14" s="9">
        <f t="shared" ref="I14:I17" si="3">G14+E14+C14</f>
        <v>1.5000000000000001E-2</v>
      </c>
      <c r="J14" s="70">
        <f t="shared" ref="J14:J17" si="4">I14*$G$9</f>
        <v>1500.0000000000002</v>
      </c>
    </row>
    <row r="15" spans="1:10" x14ac:dyDescent="0.25">
      <c r="A15" s="31" t="s">
        <v>71</v>
      </c>
      <c r="B15" s="68">
        <v>0.50000000000000011</v>
      </c>
      <c r="C15" s="9">
        <v>7.1000000000000004E-3</v>
      </c>
      <c r="D15" s="11">
        <f t="shared" si="0"/>
        <v>710</v>
      </c>
      <c r="E15" s="9">
        <v>7.1000000000000004E-3</v>
      </c>
      <c r="F15" s="79">
        <f t="shared" si="1"/>
        <v>710</v>
      </c>
      <c r="G15" s="9">
        <v>8.0000000000000004E-4</v>
      </c>
      <c r="H15" s="1">
        <f t="shared" si="2"/>
        <v>80</v>
      </c>
      <c r="I15" s="9">
        <f t="shared" si="3"/>
        <v>1.5000000000000001E-2</v>
      </c>
      <c r="J15" s="70">
        <f t="shared" si="4"/>
        <v>1500.0000000000002</v>
      </c>
    </row>
    <row r="16" spans="1:10" x14ac:dyDescent="0.25">
      <c r="A16" s="31" t="s">
        <v>72</v>
      </c>
      <c r="B16" s="68">
        <v>0.4</v>
      </c>
      <c r="C16" s="9">
        <v>8.5000000000000006E-3</v>
      </c>
      <c r="D16" s="11">
        <f t="shared" si="0"/>
        <v>850.00000000000011</v>
      </c>
      <c r="E16" s="9">
        <v>5.7000000000000002E-3</v>
      </c>
      <c r="F16" s="79">
        <f t="shared" si="1"/>
        <v>570</v>
      </c>
      <c r="G16" s="9">
        <v>8.0000000000000004E-4</v>
      </c>
      <c r="H16" s="1">
        <f t="shared" si="2"/>
        <v>80</v>
      </c>
      <c r="I16" s="9">
        <f t="shared" si="3"/>
        <v>1.5000000000000001E-2</v>
      </c>
      <c r="J16" s="70">
        <f t="shared" si="4"/>
        <v>1500.0000000000002</v>
      </c>
    </row>
    <row r="17" spans="1:10" ht="15.75" thickBot="1" x14ac:dyDescent="0.3">
      <c r="A17" s="32" t="s">
        <v>108</v>
      </c>
      <c r="B17" s="69">
        <v>0.3</v>
      </c>
      <c r="C17" s="67">
        <v>9.9000000000000008E-3</v>
      </c>
      <c r="D17" s="71">
        <f>C17*$G$9</f>
        <v>990.00000000000011</v>
      </c>
      <c r="E17" s="67">
        <v>4.3E-3</v>
      </c>
      <c r="F17" s="80">
        <f t="shared" si="1"/>
        <v>430</v>
      </c>
      <c r="G17" s="67">
        <v>8.0000000000000004E-4</v>
      </c>
      <c r="H17" s="39">
        <f t="shared" si="2"/>
        <v>80</v>
      </c>
      <c r="I17" s="67">
        <f t="shared" si="3"/>
        <v>1.5000000000000001E-2</v>
      </c>
      <c r="J17" s="72">
        <f t="shared" si="4"/>
        <v>1500.0000000000002</v>
      </c>
    </row>
    <row r="18" spans="1:10" x14ac:dyDescent="0.25">
      <c r="B18" s="10"/>
      <c r="C18" s="9"/>
      <c r="D18" s="11"/>
      <c r="E18" s="9"/>
      <c r="G18" s="9"/>
      <c r="I18" s="9"/>
      <c r="J18" s="11"/>
    </row>
    <row r="20" spans="1:10" ht="15.75" thickBot="1" x14ac:dyDescent="0.3">
      <c r="A20" s="6" t="s">
        <v>74</v>
      </c>
    </row>
    <row r="21" spans="1:10" s="5" customFormat="1" x14ac:dyDescent="0.25">
      <c r="A21" s="33" t="s">
        <v>59</v>
      </c>
      <c r="B21" s="22" t="s">
        <v>60</v>
      </c>
      <c r="C21" s="20" t="s">
        <v>61</v>
      </c>
      <c r="D21" s="21" t="s">
        <v>62</v>
      </c>
      <c r="E21" s="21" t="s">
        <v>63</v>
      </c>
      <c r="F21" s="21" t="s">
        <v>64</v>
      </c>
      <c r="G21" s="21" t="s">
        <v>65</v>
      </c>
      <c r="H21" s="21" t="s">
        <v>66</v>
      </c>
      <c r="I21" s="21" t="s">
        <v>67</v>
      </c>
      <c r="J21" s="22" t="s">
        <v>68</v>
      </c>
    </row>
    <row r="22" spans="1:10" x14ac:dyDescent="0.25">
      <c r="A22" s="31" t="s">
        <v>69</v>
      </c>
      <c r="B22" s="68">
        <v>0.2</v>
      </c>
      <c r="C22" s="74">
        <f>(1-B22)*$F$9</f>
        <v>2.4E-2</v>
      </c>
      <c r="D22" s="11">
        <f>C22*$G$9</f>
        <v>2400</v>
      </c>
      <c r="E22" s="9">
        <f>B22*$F$9</f>
        <v>6.0000000000000001E-3</v>
      </c>
      <c r="F22" s="11">
        <f>E22*$G$9</f>
        <v>600</v>
      </c>
      <c r="G22" s="9"/>
      <c r="I22" s="9">
        <f>C22+E22+G22</f>
        <v>0.03</v>
      </c>
      <c r="J22" s="70">
        <f>D22+F22</f>
        <v>3000</v>
      </c>
    </row>
    <row r="23" spans="1:10" x14ac:dyDescent="0.25">
      <c r="A23" s="31" t="s">
        <v>70</v>
      </c>
      <c r="B23" s="68">
        <v>0</v>
      </c>
      <c r="C23" s="74">
        <f t="shared" ref="C23:C26" si="5">(1-B23)*$F$9</f>
        <v>0.03</v>
      </c>
      <c r="D23" s="11">
        <f t="shared" ref="D23:D26" si="6">C23*$G$9</f>
        <v>3000</v>
      </c>
      <c r="E23" s="9">
        <f t="shared" ref="E23:E26" si="7">B23*$F$9</f>
        <v>0</v>
      </c>
      <c r="F23" s="11">
        <f t="shared" ref="F23:F26" si="8">E23*$G$9</f>
        <v>0</v>
      </c>
      <c r="G23" s="9"/>
      <c r="I23" s="9">
        <f t="shared" ref="I23:I26" si="9">C23+E23+G23</f>
        <v>0.03</v>
      </c>
      <c r="J23" s="70">
        <f t="shared" ref="J23:J26" si="10">D23+F23</f>
        <v>3000</v>
      </c>
    </row>
    <row r="24" spans="1:10" x14ac:dyDescent="0.25">
      <c r="A24" s="31" t="s">
        <v>71</v>
      </c>
      <c r="B24" s="68">
        <v>0.25</v>
      </c>
      <c r="C24" s="74">
        <f t="shared" si="5"/>
        <v>2.2499999999999999E-2</v>
      </c>
      <c r="D24" s="11">
        <f t="shared" si="6"/>
        <v>2250</v>
      </c>
      <c r="E24" s="9">
        <f t="shared" si="7"/>
        <v>7.4999999999999997E-3</v>
      </c>
      <c r="F24" s="11">
        <f t="shared" si="8"/>
        <v>750</v>
      </c>
      <c r="G24" s="9"/>
      <c r="I24" s="9">
        <f t="shared" si="9"/>
        <v>0.03</v>
      </c>
      <c r="J24" s="70">
        <f t="shared" si="10"/>
        <v>3000</v>
      </c>
    </row>
    <row r="25" spans="1:10" x14ac:dyDescent="0.25">
      <c r="A25" s="31" t="s">
        <v>72</v>
      </c>
      <c r="B25" s="68">
        <v>0.2</v>
      </c>
      <c r="C25" s="74">
        <f t="shared" si="5"/>
        <v>2.4E-2</v>
      </c>
      <c r="D25" s="11">
        <f t="shared" si="6"/>
        <v>2400</v>
      </c>
      <c r="E25" s="9">
        <f t="shared" si="7"/>
        <v>6.0000000000000001E-3</v>
      </c>
      <c r="F25" s="11">
        <f t="shared" si="8"/>
        <v>600</v>
      </c>
      <c r="G25" s="9"/>
      <c r="I25" s="9">
        <f t="shared" si="9"/>
        <v>0.03</v>
      </c>
      <c r="J25" s="70">
        <f t="shared" si="10"/>
        <v>3000</v>
      </c>
    </row>
    <row r="26" spans="1:10" ht="15.75" thickBot="1" x14ac:dyDescent="0.3">
      <c r="A26" s="32" t="s">
        <v>108</v>
      </c>
      <c r="B26" s="69">
        <v>0.3</v>
      </c>
      <c r="C26" s="75">
        <f t="shared" si="5"/>
        <v>2.0999999999999998E-2</v>
      </c>
      <c r="D26" s="71">
        <f t="shared" si="6"/>
        <v>2100</v>
      </c>
      <c r="E26" s="67">
        <f t="shared" si="7"/>
        <v>8.9999999999999993E-3</v>
      </c>
      <c r="F26" s="71">
        <f t="shared" si="8"/>
        <v>899.99999999999989</v>
      </c>
      <c r="G26" s="39"/>
      <c r="H26" s="39"/>
      <c r="I26" s="67">
        <f t="shared" si="9"/>
        <v>0.03</v>
      </c>
      <c r="J26" s="72">
        <f t="shared" si="10"/>
        <v>3000</v>
      </c>
    </row>
    <row r="28" spans="1:10" ht="15.75" thickBot="1" x14ac:dyDescent="0.3">
      <c r="A28" s="6" t="s">
        <v>73</v>
      </c>
    </row>
    <row r="29" spans="1:10" s="5" customFormat="1" x14ac:dyDescent="0.25">
      <c r="A29" s="76" t="s">
        <v>59</v>
      </c>
      <c r="B29" s="8"/>
      <c r="C29" s="20" t="s">
        <v>61</v>
      </c>
      <c r="D29" s="21" t="s">
        <v>62</v>
      </c>
      <c r="E29" s="21" t="s">
        <v>63</v>
      </c>
      <c r="F29" s="21" t="s">
        <v>64</v>
      </c>
      <c r="G29" s="21" t="s">
        <v>65</v>
      </c>
      <c r="H29" s="21" t="s">
        <v>66</v>
      </c>
      <c r="I29" s="21" t="s">
        <v>67</v>
      </c>
      <c r="J29" s="22" t="s">
        <v>68</v>
      </c>
    </row>
    <row r="30" spans="1:10" x14ac:dyDescent="0.25">
      <c r="A30" s="77" t="s">
        <v>69</v>
      </c>
      <c r="C30" s="74">
        <f>C22+C13</f>
        <v>3.2500000000000001E-2</v>
      </c>
      <c r="D30" s="11">
        <f>C30*$G$9</f>
        <v>3250</v>
      </c>
      <c r="E30" s="9">
        <f>E22+E13</f>
        <v>1.17E-2</v>
      </c>
      <c r="F30" s="11">
        <f>E30*$G$9</f>
        <v>1170</v>
      </c>
      <c r="G30" s="9">
        <v>8.0000000000000004E-4</v>
      </c>
      <c r="H30" s="11">
        <f>G30*$G$9</f>
        <v>80</v>
      </c>
      <c r="I30" s="9">
        <f>I13+I22</f>
        <v>4.4999999999999998E-2</v>
      </c>
      <c r="J30" s="70">
        <f>I30*$G$9</f>
        <v>4500</v>
      </c>
    </row>
    <row r="31" spans="1:10" x14ac:dyDescent="0.25">
      <c r="A31" s="77" t="s">
        <v>70</v>
      </c>
      <c r="C31" s="74">
        <f t="shared" ref="C31:C34" si="11">C23+C14</f>
        <v>4.4200000000000003E-2</v>
      </c>
      <c r="D31" s="11">
        <f t="shared" ref="D31:D34" si="12">C31*$G$9</f>
        <v>4420</v>
      </c>
      <c r="E31" s="9">
        <f t="shared" ref="E31:E34" si="13">E23+E14</f>
        <v>0</v>
      </c>
      <c r="F31" s="11">
        <f t="shared" ref="F31:F34" si="14">E31*$G$9</f>
        <v>0</v>
      </c>
      <c r="G31" s="9">
        <v>8.0000000000000004E-4</v>
      </c>
      <c r="H31" s="11">
        <f t="shared" ref="H31:H34" si="15">G31*$G$9</f>
        <v>80</v>
      </c>
      <c r="I31" s="9">
        <f t="shared" ref="I31:I34" si="16">I14+I23</f>
        <v>4.4999999999999998E-2</v>
      </c>
      <c r="J31" s="70">
        <f t="shared" ref="J31:J34" si="17">I31*$G$9</f>
        <v>4500</v>
      </c>
    </row>
    <row r="32" spans="1:10" x14ac:dyDescent="0.25">
      <c r="A32" s="77" t="s">
        <v>71</v>
      </c>
      <c r="C32" s="74">
        <f t="shared" si="11"/>
        <v>2.9600000000000001E-2</v>
      </c>
      <c r="D32" s="11">
        <f t="shared" si="12"/>
        <v>2960</v>
      </c>
      <c r="E32" s="9">
        <f t="shared" si="13"/>
        <v>1.46E-2</v>
      </c>
      <c r="F32" s="11">
        <f t="shared" si="14"/>
        <v>1460</v>
      </c>
      <c r="G32" s="9">
        <v>8.0000000000000004E-4</v>
      </c>
      <c r="H32" s="11">
        <f t="shared" si="15"/>
        <v>80</v>
      </c>
      <c r="I32" s="9">
        <f t="shared" si="16"/>
        <v>4.4999999999999998E-2</v>
      </c>
      <c r="J32" s="70">
        <f t="shared" si="17"/>
        <v>4500</v>
      </c>
    </row>
    <row r="33" spans="1:10" x14ac:dyDescent="0.25">
      <c r="A33" s="77" t="s">
        <v>72</v>
      </c>
      <c r="C33" s="74">
        <f t="shared" si="11"/>
        <v>3.2500000000000001E-2</v>
      </c>
      <c r="D33" s="11">
        <f t="shared" si="12"/>
        <v>3250</v>
      </c>
      <c r="E33" s="9">
        <f t="shared" si="13"/>
        <v>1.17E-2</v>
      </c>
      <c r="F33" s="11">
        <f t="shared" si="14"/>
        <v>1170</v>
      </c>
      <c r="G33" s="9">
        <v>8.0000000000000004E-4</v>
      </c>
      <c r="H33" s="11">
        <f t="shared" si="15"/>
        <v>80</v>
      </c>
      <c r="I33" s="9">
        <f t="shared" si="16"/>
        <v>4.4999999999999998E-2</v>
      </c>
      <c r="J33" s="70">
        <f t="shared" si="17"/>
        <v>4500</v>
      </c>
    </row>
    <row r="34" spans="1:10" ht="15.75" thickBot="1" x14ac:dyDescent="0.3">
      <c r="A34" s="78" t="s">
        <v>108</v>
      </c>
      <c r="C34" s="75">
        <f t="shared" si="11"/>
        <v>3.0899999999999997E-2</v>
      </c>
      <c r="D34" s="71">
        <f t="shared" si="12"/>
        <v>3089.9999999999995</v>
      </c>
      <c r="E34" s="67">
        <f t="shared" si="13"/>
        <v>1.3299999999999999E-2</v>
      </c>
      <c r="F34" s="71">
        <f t="shared" si="14"/>
        <v>1330</v>
      </c>
      <c r="G34" s="67">
        <v>8.0000000000000004E-4</v>
      </c>
      <c r="H34" s="71">
        <f t="shared" si="15"/>
        <v>80</v>
      </c>
      <c r="I34" s="67">
        <f t="shared" si="16"/>
        <v>4.4999999999999998E-2</v>
      </c>
      <c r="J34" s="72">
        <f t="shared" si="17"/>
        <v>4500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Vescovi</dc:creator>
  <cp:lastModifiedBy>Suzana Vescovi</cp:lastModifiedBy>
  <dcterms:created xsi:type="dcterms:W3CDTF">2025-05-08T13:30:57Z</dcterms:created>
  <dcterms:modified xsi:type="dcterms:W3CDTF">2026-05-22T14:28:38Z</dcterms:modified>
</cp:coreProperties>
</file>