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peracional\Fundos\!ULTIMOS REGULAMENTOS\FORESIGHT\175\FORESIGHT FIC FIA\"/>
    </mc:Choice>
  </mc:AlternateContent>
  <xr:revisionPtr revIDLastSave="0" documentId="13_ncr:1_{169B2719-AC4C-493E-98AD-08FDAC29B3C6}" xr6:coauthVersionLast="47" xr6:coauthVersionMax="47" xr10:uidLastSave="{00000000-0000-0000-0000-000000000000}"/>
  <bookViews>
    <workbookView xWindow="-120" yWindow="-120" windowWidth="21840" windowHeight="13140" xr2:uid="{7F14BC5A-30E5-4323-B47E-FFF16BD705D4}"/>
  </bookViews>
  <sheets>
    <sheet name="Anexo I" sheetId="1" r:id="rId1"/>
    <sheet name="Anexo I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G74" i="1"/>
  <c r="H75" i="1"/>
  <c r="G75" i="1"/>
  <c r="H64" i="1"/>
  <c r="H65" i="1"/>
  <c r="H66" i="1"/>
  <c r="H67" i="1"/>
  <c r="H68" i="1"/>
  <c r="H69" i="1"/>
  <c r="H70" i="1"/>
  <c r="H71" i="1"/>
  <c r="H72" i="1"/>
  <c r="H73" i="1"/>
  <c r="H63" i="1"/>
  <c r="G64" i="1"/>
  <c r="G65" i="1"/>
  <c r="G66" i="1"/>
  <c r="G67" i="1"/>
  <c r="G68" i="1"/>
  <c r="G69" i="1"/>
  <c r="G70" i="1"/>
  <c r="G71" i="1"/>
  <c r="G72" i="1"/>
  <c r="G73" i="1"/>
  <c r="G63" i="1"/>
  <c r="H38" i="2"/>
  <c r="H42" i="2"/>
  <c r="H43" i="2"/>
  <c r="H44" i="2"/>
  <c r="H45" i="2"/>
  <c r="H46" i="2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C27" i="2"/>
  <c r="I27" i="2" s="1"/>
  <c r="C28" i="2"/>
  <c r="I28" i="2" s="1"/>
  <c r="C29" i="2"/>
  <c r="C30" i="2"/>
  <c r="D30" i="2" s="1"/>
  <c r="C31" i="2"/>
  <c r="D31" i="2" s="1"/>
  <c r="C32" i="2"/>
  <c r="D32" i="2" s="1"/>
  <c r="C33" i="2"/>
  <c r="I33" i="2" s="1"/>
  <c r="C34" i="2"/>
  <c r="D34" i="2" s="1"/>
  <c r="C26" i="2"/>
  <c r="H14" i="2"/>
  <c r="H15" i="2"/>
  <c r="H16" i="2"/>
  <c r="H17" i="2"/>
  <c r="H18" i="2"/>
  <c r="H19" i="2"/>
  <c r="H20" i="2"/>
  <c r="H21" i="2"/>
  <c r="E14" i="2"/>
  <c r="F14" i="2" s="1"/>
  <c r="E15" i="2"/>
  <c r="F15" i="2" s="1"/>
  <c r="E16" i="2"/>
  <c r="F16" i="2" s="1"/>
  <c r="E17" i="2"/>
  <c r="E18" i="2"/>
  <c r="E19" i="2"/>
  <c r="E20" i="2"/>
  <c r="E21" i="2"/>
  <c r="E13" i="2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13" i="2"/>
  <c r="E45" i="2" l="1"/>
  <c r="F45" i="2" s="1"/>
  <c r="E42" i="2"/>
  <c r="F42" i="2" s="1"/>
  <c r="E46" i="2"/>
  <c r="F46" i="2" s="1"/>
  <c r="E44" i="2"/>
  <c r="F44" i="2" s="1"/>
  <c r="E43" i="2"/>
  <c r="F43" i="2" s="1"/>
  <c r="C42" i="2"/>
  <c r="D42" i="2" s="1"/>
  <c r="C44" i="2"/>
  <c r="D44" i="2" s="1"/>
  <c r="C46" i="2"/>
  <c r="D46" i="2" s="1"/>
  <c r="C45" i="2"/>
  <c r="D45" i="2" s="1"/>
  <c r="C43" i="2"/>
  <c r="D43" i="2" s="1"/>
  <c r="J32" i="2"/>
  <c r="J31" i="2"/>
  <c r="D33" i="2"/>
  <c r="J33" i="2" s="1"/>
  <c r="J30" i="2"/>
  <c r="I29" i="2"/>
  <c r="I32" i="2"/>
  <c r="J34" i="2"/>
  <c r="I31" i="2"/>
  <c r="I30" i="2"/>
  <c r="I18" i="2"/>
  <c r="I17" i="2"/>
  <c r="I19" i="2"/>
  <c r="I21" i="2"/>
  <c r="I20" i="2"/>
  <c r="F20" i="2"/>
  <c r="F19" i="2"/>
  <c r="F18" i="2"/>
  <c r="F17" i="2"/>
  <c r="F21" i="2"/>
  <c r="D26" i="2"/>
  <c r="H39" i="2"/>
  <c r="H40" i="2"/>
  <c r="H41" i="2"/>
  <c r="D27" i="2"/>
  <c r="D28" i="2"/>
  <c r="D29" i="2"/>
  <c r="E40" i="2"/>
  <c r="F40" i="2" s="1"/>
  <c r="E26" i="2"/>
  <c r="E38" i="2" s="1"/>
  <c r="F38" i="2" s="1"/>
  <c r="F13" i="2"/>
  <c r="D13" i="2"/>
  <c r="I14" i="2"/>
  <c r="J14" i="2" s="1"/>
  <c r="I15" i="2"/>
  <c r="J15" i="2" s="1"/>
  <c r="I16" i="2"/>
  <c r="J16" i="2" s="1"/>
  <c r="I13" i="2"/>
  <c r="J13" i="2" s="1"/>
  <c r="H13" i="2"/>
  <c r="J17" i="2" l="1"/>
  <c r="I42" i="2"/>
  <c r="J42" i="2" s="1"/>
  <c r="J20" i="2"/>
  <c r="I45" i="2"/>
  <c r="J45" i="2" s="1"/>
  <c r="J18" i="2"/>
  <c r="I43" i="2"/>
  <c r="J43" i="2" s="1"/>
  <c r="J21" i="2"/>
  <c r="J19" i="2"/>
  <c r="I44" i="2"/>
  <c r="J44" i="2" s="1"/>
  <c r="C38" i="2"/>
  <c r="D38" i="2" s="1"/>
  <c r="J27" i="2"/>
  <c r="I40" i="2"/>
  <c r="J40" i="2" s="1"/>
  <c r="I41" i="2"/>
  <c r="J41" i="2" s="1"/>
  <c r="C41" i="2"/>
  <c r="D41" i="2" s="1"/>
  <c r="I26" i="2"/>
  <c r="I38" i="2" s="1"/>
  <c r="J38" i="2" s="1"/>
  <c r="F26" i="2"/>
  <c r="J26" i="2" s="1"/>
  <c r="E39" i="2"/>
  <c r="F39" i="2" s="1"/>
  <c r="J29" i="2"/>
  <c r="C40" i="2"/>
  <c r="D40" i="2" s="1"/>
  <c r="J28" i="2"/>
  <c r="C39" i="2"/>
  <c r="D39" i="2" s="1"/>
  <c r="I39" i="2"/>
  <c r="J39" i="2" s="1"/>
  <c r="E41" i="2"/>
  <c r="F41" i="2" s="1"/>
  <c r="I34" i="2"/>
  <c r="I46" i="2" s="1"/>
  <c r="J46" i="2" s="1"/>
</calcChain>
</file>

<file path=xl/sharedStrings.xml><?xml version="1.0" encoding="utf-8"?>
<sst xmlns="http://schemas.openxmlformats.org/spreadsheetml/2006/main" count="230" uniqueCount="123">
  <si>
    <t>SUMÁRIO DA REMUNERAÇÃO DE PRESTADORES DE SERVIÇOS</t>
  </si>
  <si>
    <t>MÊS/ANO DE REFERÊNCIA</t>
  </si>
  <si>
    <t>FUNDO:</t>
  </si>
  <si>
    <t>CNPJ:</t>
  </si>
  <si>
    <t>PRESTADORES DE SERVIÇOS ESSENCIAIS</t>
  </si>
  <si>
    <t>GESTOR DE RECURSOS</t>
  </si>
  <si>
    <t>ADMINISTRADOR FIDUCIÁRIO</t>
  </si>
  <si>
    <t>SEÇÃO I - CARACTERÍSTICAS DA SUBCLASSE</t>
  </si>
  <si>
    <t>CLASSE RELACIONADA:</t>
  </si>
  <si>
    <t>CNPJ DA CLASSE:</t>
  </si>
  <si>
    <t>NOME DA SUBCLASSE:</t>
  </si>
  <si>
    <t>CÓDIGO DA SUBCLASSE</t>
  </si>
  <si>
    <t>TAXA GLOBAL DA CLASSE OU SUBCLASSE 1</t>
  </si>
  <si>
    <t>TAXA DE PERFORMANCE DA CLASSE OU SUBCLASSE</t>
  </si>
  <si>
    <t>PERIODICIDADE DE PAGAMENTO DA PERFORMANCE 2</t>
  </si>
  <si>
    <t>PUBLICO ALVO:</t>
  </si>
  <si>
    <t>INVESTIMENTO MINIMO:</t>
  </si>
  <si>
    <t>COTIZAÇÃO DA APLICAÇÃO:</t>
  </si>
  <si>
    <t>CONVERSÃO DO RESGATE:</t>
  </si>
  <si>
    <t>PAGAMENTO DO RESGATE</t>
  </si>
  <si>
    <t>TAXA DE SAÍDA:</t>
  </si>
  <si>
    <t>CARÊNCIA PARA RESGATE:</t>
  </si>
  <si>
    <t>PERMITE INTEGRALIZAÇÃO E RESGATE EM ATIVOS?</t>
  </si>
  <si>
    <t>CISÃO DE PARCELA ILIQUIDA</t>
  </si>
  <si>
    <t>BARREIRAS AOS RESGATES</t>
  </si>
  <si>
    <t>SEÇÃO II - ADMINISTRAÇÃO FIDUCIÁRIA</t>
  </si>
  <si>
    <t>Taxa de Administração Fiduciária</t>
  </si>
  <si>
    <t>Forma de Remuneração*</t>
  </si>
  <si>
    <t>Valor Fixo ou Mínimo</t>
  </si>
  <si>
    <t>Taxa de Administração (% sob PL)</t>
  </si>
  <si>
    <t>FAIXA ATUAL DE REMUNERACAO</t>
  </si>
  <si>
    <t>*VOLUME TOTAL SOB ADMINISTRAÇÃO INCLUINDO TODOS OS VEICULOS ADMINISTRADOS</t>
  </si>
  <si>
    <t>1 ENGLOBA AS TAXAS DE ADMINISTRAÇÃO FIDUCIÁRIA, GESTÃO, DISTRIBUIÇÃO E ESTRUTURAÇÃO DE PREVIDÊNCIA (SE HOUVER)</t>
  </si>
  <si>
    <t>PERIODICIDADE DE COBRANÇA DESCRITA NO REGULAMENTO</t>
  </si>
  <si>
    <t>AS TAXAS DE ADMINISTRAÇÃO E GESTÃO SERÃO COBRADAS MENSALMENTE E A TAXA DE PERFORMANCE CONFORME ULTIMO PERIODO DE COBRANÇA PREVISTO NO REGULAMENTO</t>
  </si>
  <si>
    <t>SEÇÃO III - REMUNERAÇÃO DE GESTÃO E DISTRIBUIÇÃO</t>
  </si>
  <si>
    <t>SUBSEÇÃO I - LISTA DE DISTRIBUIDORES CONTRATADOS</t>
  </si>
  <si>
    <t>SUBSEÇÃO II - ACORDOS COMERCIAIS ENTRE O GESTOR E OS DISTRIBUIDORES DA SUBCLASSE</t>
  </si>
  <si>
    <t>Acordos de remuneração</t>
  </si>
  <si>
    <t>Faixas de Remuneração*</t>
  </si>
  <si>
    <t>Valor Fixo ou Mínimo (anual)</t>
  </si>
  <si>
    <t>Taxa de Distribuição (% sob o PL)</t>
  </si>
  <si>
    <t>Taxa de Performance (do que exceder o benchmark)</t>
  </si>
  <si>
    <t>Taxa de Gestão (sob o PL)</t>
  </si>
  <si>
    <t>Distribuição</t>
  </si>
  <si>
    <t>Gestão</t>
  </si>
  <si>
    <t>OUTRAS RECEITAS RECEBIDAS PELO DISTRIBUIDOR PAGAS DIRETAMENTE PELOS ESSENCIAIS</t>
  </si>
  <si>
    <t>CASO APLICÁVEL - CONDIÇÕES COMPLEMENTARES SOBRE A FORMA DE REMUNERAÇÃO DO DISTRIBUIDOR***</t>
  </si>
  <si>
    <t>Fundo</t>
  </si>
  <si>
    <t>Tx de Perf</t>
  </si>
  <si>
    <t>Taxa Total</t>
  </si>
  <si>
    <t>Rentab. acima do indexador</t>
  </si>
  <si>
    <t>PFEE Fundo</t>
  </si>
  <si>
    <t>Investimento</t>
  </si>
  <si>
    <t>Distribuidor</t>
  </si>
  <si>
    <t>Rateio</t>
  </si>
  <si>
    <t>Gestor % do PL</t>
  </si>
  <si>
    <t>Gestor $$</t>
  </si>
  <si>
    <t>Distribuidor % do PL</t>
  </si>
  <si>
    <t>Distribuidor $$</t>
  </si>
  <si>
    <t>Adm % do PL</t>
  </si>
  <si>
    <t>Adm $$</t>
  </si>
  <si>
    <t>Taxa Total % do PL</t>
  </si>
  <si>
    <t>Taxa Total $$</t>
  </si>
  <si>
    <t>4) Taxa Total Consolidada</t>
  </si>
  <si>
    <t>3) Taxa de Performance</t>
  </si>
  <si>
    <t>2) Taxas de Gestão, Distribuição e Administração</t>
  </si>
  <si>
    <t>1) Parâmetros do Fundo</t>
  </si>
  <si>
    <t>n/a</t>
  </si>
  <si>
    <t>Semestral</t>
  </si>
  <si>
    <t>D+0</t>
  </si>
  <si>
    <t>D+30 dias corridos</t>
  </si>
  <si>
    <t>D+2 dias úteis</t>
  </si>
  <si>
    <t>BANCO SAFRA S.A</t>
  </si>
  <si>
    <t>58.160.789/0001-28</t>
  </si>
  <si>
    <t>Nome</t>
  </si>
  <si>
    <t>CNPJ</t>
  </si>
  <si>
    <t>BANCO BTG PACTUAL S.A</t>
  </si>
  <si>
    <t>30.306.294/0001-45</t>
  </si>
  <si>
    <t>Qualquer Valor</t>
  </si>
  <si>
    <t>x</t>
  </si>
  <si>
    <t>PERFIN FORESIGHT FUNDO DE INVESTIMENTO FINANCEIRO - CLASSE DE INVESTIMENTO COTAS DE AÇÕES - RESPONSABILIDADE LIMITADA</t>
  </si>
  <si>
    <t>09.401.978/0001-30</t>
  </si>
  <si>
    <t>BEM - DISTRIBUIDORA DE TÍTULOS E VALORES MOBILIÁRIOS LTDA.</t>
  </si>
  <si>
    <t>PERFIN EQUITIES ADMINISTRAÇÃO DE RECURSOS LTDA.</t>
  </si>
  <si>
    <t>qualificado</t>
  </si>
  <si>
    <t>R$ 1.000/mês</t>
  </si>
  <si>
    <t>sobre PL</t>
  </si>
  <si>
    <t xml:space="preserve">5 bps no feeder sobre o PL com mínimo de R$ 1.000/mês
1 bp no master sobre o PL </t>
  </si>
  <si>
    <t>BANCO C6 S.A.</t>
  </si>
  <si>
    <t>31.872.495/0001- 72</t>
  </si>
  <si>
    <t>GENIAL INVESTIMENTOS CORRETORA DE VALORES MOBILIÁRIOS S.A.</t>
  </si>
  <si>
    <t>27.652.684/0001-62</t>
  </si>
  <si>
    <t>INTER DISTRIBUIDORA DE TÍTULOS E VALORES MOBILIÁRIOS LTDA.</t>
  </si>
  <si>
    <t>18.945.670/0001-46</t>
  </si>
  <si>
    <t>NU INVESTIMENTOS S.A. - CORRETORA DE TÍTULOS E VALORES MOBILIÁRIOS.</t>
  </si>
  <si>
    <t>62.169.875/0001-79</t>
  </si>
  <si>
    <t>TORO CORRETORA DE TÍTULOS E VALORES MOBILIÁRIOS S.A.</t>
  </si>
  <si>
    <t>29.162.769/0001-98</t>
  </si>
  <si>
    <t>RENASCENÇA DISTRIBUIDORA DE TÍTULOS E VALORES MOBILIÁRIOS LTDA.</t>
  </si>
  <si>
    <t>62.287.735/0001-03</t>
  </si>
  <si>
    <t>43.020.918/0001-05</t>
  </si>
  <si>
    <t>até R$ 50 MM</t>
  </si>
  <si>
    <t>acima de R$ 50 MM</t>
  </si>
  <si>
    <t>20% do que exceder IPCA+YIELD DO IMAB</t>
  </si>
  <si>
    <t>Acordo Comercial 1</t>
  </si>
  <si>
    <t>Acordo Comercial 2</t>
  </si>
  <si>
    <t>Acordo Comercial 3</t>
  </si>
  <si>
    <t>Acordo Comercial 4</t>
  </si>
  <si>
    <t>Acordo Comercial 5</t>
  </si>
  <si>
    <t>Acordo Comercial 6</t>
  </si>
  <si>
    <t>Acordo Comercial 7</t>
  </si>
  <si>
    <t>Acordo Comercial 8</t>
  </si>
  <si>
    <t>Acordo Comercial 9</t>
  </si>
  <si>
    <t>DISTR A</t>
  </si>
  <si>
    <t>DISTR B</t>
  </si>
  <si>
    <t>DISTR C</t>
  </si>
  <si>
    <t>DISTR D</t>
  </si>
  <si>
    <t>DISTR E</t>
  </si>
  <si>
    <t>DISTR F</t>
  </si>
  <si>
    <t>DISTR G</t>
  </si>
  <si>
    <t>DISTR H</t>
  </si>
  <si>
    <t>DISTR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</si>
</sst>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5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C8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1" fillId="2" borderId="1" xfId="0" applyFont="1" applyFill="1" applyBorder="1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1" fillId="4" borderId="4" xfId="0" applyFont="1" applyFill="1" applyBorder="1"/>
    <xf numFmtId="0" fontId="1" fillId="4" borderId="0" xfId="0" applyFont="1" applyFill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4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4" xfId="0" applyFill="1" applyBorder="1" applyAlignment="1">
      <alignment horizontal="right" vertical="center"/>
    </xf>
    <xf numFmtId="10" fontId="0" fillId="0" borderId="7" xfId="0" applyNumberFormat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1" fillId="2" borderId="9" xfId="0" applyFont="1" applyFill="1" applyBorder="1"/>
    <xf numFmtId="2" fontId="0" fillId="0" borderId="7" xfId="0" applyNumberFormat="1" applyBorder="1" applyAlignment="1">
      <alignment horizontal="center"/>
    </xf>
    <xf numFmtId="0" fontId="2" fillId="5" borderId="1" xfId="0" applyFont="1" applyFill="1" applyBorder="1"/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0" xfId="0" applyFont="1" applyAlignment="1">
      <alignment horizontal="left"/>
    </xf>
    <xf numFmtId="17" fontId="6" fillId="0" borderId="5" xfId="0" applyNumberFormat="1" applyFont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10" fontId="6" fillId="0" borderId="5" xfId="0" applyNumberFormat="1" applyFont="1" applyBorder="1" applyAlignment="1">
      <alignment horizontal="left"/>
    </xf>
    <xf numFmtId="9" fontId="6" fillId="0" borderId="5" xfId="0" applyNumberFormat="1" applyFont="1" applyBorder="1" applyAlignment="1">
      <alignment horizontal="left"/>
    </xf>
    <xf numFmtId="44" fontId="6" fillId="0" borderId="5" xfId="1" applyFont="1" applyBorder="1" applyAlignment="1"/>
    <xf numFmtId="0" fontId="6" fillId="0" borderId="8" xfId="0" applyFont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8" fillId="4" borderId="0" xfId="0" applyFont="1" applyFill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8" fillId="2" borderId="3" xfId="0" applyFont="1" applyFill="1" applyBorder="1"/>
    <xf numFmtId="0" fontId="6" fillId="4" borderId="5" xfId="0" applyFont="1" applyFill="1" applyBorder="1" applyAlignment="1">
      <alignment horizontal="center" vertical="center" wrapText="1"/>
    </xf>
    <xf numFmtId="0" fontId="7" fillId="5" borderId="9" xfId="0" applyFont="1" applyFill="1" applyBorder="1"/>
    <xf numFmtId="0" fontId="6" fillId="0" borderId="5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/>
    </xf>
    <xf numFmtId="0" fontId="6" fillId="0" borderId="10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6" borderId="0" xfId="0" applyFill="1"/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6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10" fontId="0" fillId="6" borderId="0" xfId="0" applyNumberFormat="1" applyFill="1" applyBorder="1" applyAlignment="1">
      <alignment horizontal="center"/>
    </xf>
    <xf numFmtId="0" fontId="0" fillId="6" borderId="0" xfId="0" applyFill="1" applyBorder="1"/>
    <xf numFmtId="9" fontId="0" fillId="6" borderId="7" xfId="0" applyNumberForma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4C88"/>
      <color rgb="FF4D110B"/>
      <color rgb="FF33665E"/>
      <color rgb="FF3366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45177</xdr:rowOff>
    </xdr:from>
    <xdr:to>
      <xdr:col>0</xdr:col>
      <xdr:colOff>1544001</xdr:colOff>
      <xdr:row>3</xdr:row>
      <xdr:rowOff>86034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CCA032-430D-ABB2-0DC9-BA8DB800E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35677"/>
          <a:ext cx="1296351" cy="42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1296351</xdr:colOff>
      <xdr:row>3</xdr:row>
      <xdr:rowOff>40857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A1EE66-E326-48BE-9237-2DC6C6A0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296351" cy="42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E63B-3C42-4CB6-8C23-A2CBEDD21A63}">
  <dimension ref="A2:AV80"/>
  <sheetViews>
    <sheetView showGridLines="0" tabSelected="1" topLeftCell="A11" workbookViewId="0">
      <selection activeCell="A75" sqref="A75"/>
    </sheetView>
  </sheetViews>
  <sheetFormatPr defaultRowHeight="15" x14ac:dyDescent="0.25"/>
  <cols>
    <col min="1" max="1" width="72.42578125" customWidth="1"/>
    <col min="2" max="2" width="51.28515625" style="60" customWidth="1"/>
    <col min="3" max="3" width="18" customWidth="1"/>
    <col min="4" max="4" width="13.5703125" customWidth="1"/>
    <col min="5" max="5" width="19.7109375" style="1" bestFit="1" customWidth="1"/>
    <col min="6" max="6" width="7.7109375" bestFit="1" customWidth="1"/>
    <col min="7" max="7" width="9.7109375" bestFit="1" customWidth="1"/>
    <col min="8" max="8" width="19.7109375" bestFit="1" customWidth="1"/>
    <col min="9" max="9" width="29" bestFit="1" customWidth="1"/>
    <col min="10" max="10" width="30" bestFit="1" customWidth="1"/>
    <col min="11" max="11" width="35.42578125" bestFit="1" customWidth="1"/>
  </cols>
  <sheetData>
    <row r="2" spans="1:31" x14ac:dyDescent="0.25">
      <c r="C2" s="11"/>
    </row>
    <row r="6" spans="1:31" ht="15.75" thickBot="1" x14ac:dyDescent="0.3"/>
    <row r="7" spans="1:31" s="6" customFormat="1" x14ac:dyDescent="0.25">
      <c r="A7" s="52" t="s">
        <v>0</v>
      </c>
      <c r="B7" s="75"/>
      <c r="C7"/>
      <c r="D7"/>
      <c r="E7" s="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5">
      <c r="A8" s="38" t="s">
        <v>1</v>
      </c>
      <c r="B8" s="61">
        <v>45809</v>
      </c>
    </row>
    <row r="9" spans="1:31" ht="24.75" x14ac:dyDescent="0.25">
      <c r="A9" s="40" t="s">
        <v>2</v>
      </c>
      <c r="B9" s="76" t="s">
        <v>81</v>
      </c>
    </row>
    <row r="10" spans="1:31" ht="15.75" thickBot="1" x14ac:dyDescent="0.3">
      <c r="A10" s="39" t="s">
        <v>3</v>
      </c>
      <c r="B10" s="59" t="s">
        <v>82</v>
      </c>
    </row>
    <row r="11" spans="1:31" ht="15.75" thickBot="1" x14ac:dyDescent="0.3"/>
    <row r="12" spans="1:31" s="6" customFormat="1" x14ac:dyDescent="0.25">
      <c r="A12" s="52" t="s">
        <v>4</v>
      </c>
      <c r="B12" s="62"/>
      <c r="C12"/>
      <c r="D12"/>
      <c r="E12" s="1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5">
      <c r="A13" s="38" t="s">
        <v>5</v>
      </c>
      <c r="B13" s="58" t="s">
        <v>84</v>
      </c>
    </row>
    <row r="14" spans="1:31" ht="15.75" thickBot="1" x14ac:dyDescent="0.3">
      <c r="A14" s="39" t="s">
        <v>6</v>
      </c>
      <c r="B14" s="59" t="s">
        <v>83</v>
      </c>
    </row>
    <row r="15" spans="1:31" ht="15.75" thickBot="1" x14ac:dyDescent="0.3"/>
    <row r="16" spans="1:31" s="6" customFormat="1" x14ac:dyDescent="0.25">
      <c r="A16" s="52" t="s">
        <v>7</v>
      </c>
      <c r="B16" s="62"/>
      <c r="C16"/>
      <c r="D16"/>
      <c r="E16" s="1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2" ht="24.75" x14ac:dyDescent="0.25">
      <c r="A17" s="38" t="s">
        <v>8</v>
      </c>
      <c r="B17" s="76" t="s">
        <v>81</v>
      </c>
    </row>
    <row r="18" spans="1:2" x14ac:dyDescent="0.25">
      <c r="A18" s="38" t="s">
        <v>9</v>
      </c>
      <c r="B18" s="58" t="s">
        <v>82</v>
      </c>
    </row>
    <row r="19" spans="1:2" x14ac:dyDescent="0.25">
      <c r="A19" s="38" t="s">
        <v>10</v>
      </c>
      <c r="B19" s="63" t="s">
        <v>68</v>
      </c>
    </row>
    <row r="20" spans="1:2" x14ac:dyDescent="0.25">
      <c r="A20" s="38" t="s">
        <v>11</v>
      </c>
      <c r="B20" s="63" t="s">
        <v>68</v>
      </c>
    </row>
    <row r="21" spans="1:2" x14ac:dyDescent="0.25">
      <c r="A21" s="38" t="s">
        <v>12</v>
      </c>
      <c r="B21" s="64">
        <v>0.02</v>
      </c>
    </row>
    <row r="22" spans="1:2" x14ac:dyDescent="0.25">
      <c r="A22" s="38" t="s">
        <v>13</v>
      </c>
      <c r="B22" s="65">
        <v>0.2</v>
      </c>
    </row>
    <row r="23" spans="1:2" x14ac:dyDescent="0.25">
      <c r="A23" s="38" t="s">
        <v>14</v>
      </c>
      <c r="B23" s="63" t="s">
        <v>69</v>
      </c>
    </row>
    <row r="24" spans="1:2" x14ac:dyDescent="0.25">
      <c r="A24" s="38" t="s">
        <v>15</v>
      </c>
      <c r="B24" s="63" t="s">
        <v>85</v>
      </c>
    </row>
    <row r="25" spans="1:2" x14ac:dyDescent="0.25">
      <c r="A25" s="38" t="s">
        <v>16</v>
      </c>
      <c r="B25" s="66">
        <v>5000</v>
      </c>
    </row>
    <row r="26" spans="1:2" x14ac:dyDescent="0.25">
      <c r="A26" s="38" t="s">
        <v>17</v>
      </c>
      <c r="B26" s="63" t="s">
        <v>70</v>
      </c>
    </row>
    <row r="27" spans="1:2" x14ac:dyDescent="0.25">
      <c r="A27" s="38" t="s">
        <v>18</v>
      </c>
      <c r="B27" s="63" t="s">
        <v>71</v>
      </c>
    </row>
    <row r="28" spans="1:2" x14ac:dyDescent="0.25">
      <c r="A28" s="38" t="s">
        <v>19</v>
      </c>
      <c r="B28" s="63" t="s">
        <v>72</v>
      </c>
    </row>
    <row r="29" spans="1:2" x14ac:dyDescent="0.25">
      <c r="A29" s="38" t="s">
        <v>20</v>
      </c>
      <c r="B29" s="63" t="s">
        <v>68</v>
      </c>
    </row>
    <row r="30" spans="1:2" x14ac:dyDescent="0.25">
      <c r="A30" s="38" t="s">
        <v>21</v>
      </c>
      <c r="B30" s="63" t="s">
        <v>68</v>
      </c>
    </row>
    <row r="31" spans="1:2" x14ac:dyDescent="0.25">
      <c r="A31" s="38" t="s">
        <v>22</v>
      </c>
      <c r="B31" s="63" t="s">
        <v>68</v>
      </c>
    </row>
    <row r="32" spans="1:2" x14ac:dyDescent="0.25">
      <c r="A32" s="38" t="s">
        <v>23</v>
      </c>
      <c r="B32" s="63" t="s">
        <v>68</v>
      </c>
    </row>
    <row r="33" spans="1:48" ht="15.75" thickBot="1" x14ac:dyDescent="0.3">
      <c r="A33" s="39" t="s">
        <v>24</v>
      </c>
      <c r="B33" s="67" t="s">
        <v>68</v>
      </c>
    </row>
    <row r="34" spans="1:48" s="3" customFormat="1" ht="12" x14ac:dyDescent="0.2">
      <c r="A34" s="3" t="s">
        <v>32</v>
      </c>
      <c r="B34" s="60"/>
      <c r="E34" s="13"/>
    </row>
    <row r="35" spans="1:48" s="3" customFormat="1" ht="12" x14ac:dyDescent="0.2">
      <c r="A35" s="3" t="s">
        <v>33</v>
      </c>
      <c r="B35" s="60"/>
      <c r="E35" s="13"/>
    </row>
    <row r="36" spans="1:48" s="3" customFormat="1" ht="12" x14ac:dyDescent="0.2">
      <c r="A36" s="3" t="s">
        <v>34</v>
      </c>
      <c r="B36" s="60"/>
      <c r="E36" s="13"/>
    </row>
    <row r="37" spans="1:48" ht="15.75" thickBot="1" x14ac:dyDescent="0.3"/>
    <row r="38" spans="1:48" s="6" customFormat="1" x14ac:dyDescent="0.25">
      <c r="A38" s="52" t="s">
        <v>25</v>
      </c>
      <c r="B38" s="68"/>
      <c r="C38" s="53"/>
      <c r="D38" s="53"/>
      <c r="E38" s="54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48" s="4" customFormat="1" ht="51" customHeight="1" x14ac:dyDescent="0.25">
      <c r="A39" s="89" t="s">
        <v>26</v>
      </c>
      <c r="B39" s="69" t="s">
        <v>27</v>
      </c>
      <c r="C39" s="33" t="s">
        <v>28</v>
      </c>
      <c r="D39" s="33" t="s">
        <v>29</v>
      </c>
      <c r="E39" s="34" t="s">
        <v>30</v>
      </c>
      <c r="F39"/>
      <c r="G39"/>
    </row>
    <row r="40" spans="1:48" ht="24" x14ac:dyDescent="0.25">
      <c r="A40" s="89"/>
      <c r="B40" s="77" t="s">
        <v>88</v>
      </c>
      <c r="C40" s="35" t="s">
        <v>86</v>
      </c>
      <c r="D40" s="36">
        <v>5.9999999999999995E-4</v>
      </c>
      <c r="E40" s="37" t="s">
        <v>87</v>
      </c>
    </row>
    <row r="41" spans="1:48" x14ac:dyDescent="0.25">
      <c r="A41" s="89"/>
      <c r="E41" s="21"/>
    </row>
    <row r="42" spans="1:48" x14ac:dyDescent="0.25">
      <c r="A42" s="89"/>
      <c r="E42" s="21"/>
    </row>
    <row r="43" spans="1:48" ht="15.75" thickBot="1" x14ac:dyDescent="0.3">
      <c r="A43" s="90"/>
      <c r="B43" s="70"/>
      <c r="C43" s="22"/>
      <c r="D43" s="22"/>
      <c r="E43" s="27"/>
    </row>
    <row r="44" spans="1:48" s="2" customFormat="1" ht="12" x14ac:dyDescent="0.2">
      <c r="A44" s="2" t="s">
        <v>31</v>
      </c>
      <c r="B44" s="60"/>
      <c r="E44" s="14"/>
    </row>
    <row r="46" spans="1:48" ht="15.75" thickBot="1" x14ac:dyDescent="0.3"/>
    <row r="47" spans="1:48" s="6" customFormat="1" x14ac:dyDescent="0.25">
      <c r="A47" s="52" t="s">
        <v>35</v>
      </c>
      <c r="B47" s="62"/>
      <c r="C47"/>
      <c r="D47" s="1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 x14ac:dyDescent="0.25">
      <c r="A48" s="23" t="s">
        <v>36</v>
      </c>
      <c r="B48" s="63"/>
    </row>
    <row r="49" spans="1:48" x14ac:dyDescent="0.25">
      <c r="A49" s="32" t="s">
        <v>75</v>
      </c>
      <c r="B49" s="71" t="s">
        <v>76</v>
      </c>
    </row>
    <row r="50" spans="1:48" x14ac:dyDescent="0.25">
      <c r="A50" s="23" t="s">
        <v>77</v>
      </c>
      <c r="B50" s="58" t="s">
        <v>78</v>
      </c>
    </row>
    <row r="51" spans="1:48" x14ac:dyDescent="0.25">
      <c r="A51" s="23" t="s">
        <v>73</v>
      </c>
      <c r="B51" s="58" t="s">
        <v>74</v>
      </c>
    </row>
    <row r="52" spans="1:48" x14ac:dyDescent="0.25">
      <c r="A52" s="23" t="s">
        <v>89</v>
      </c>
      <c r="B52" s="58" t="s">
        <v>90</v>
      </c>
    </row>
    <row r="53" spans="1:48" x14ac:dyDescent="0.25">
      <c r="A53" s="23" t="s">
        <v>91</v>
      </c>
      <c r="B53" s="58" t="s">
        <v>92</v>
      </c>
    </row>
    <row r="54" spans="1:48" x14ac:dyDescent="0.25">
      <c r="A54" s="23" t="s">
        <v>93</v>
      </c>
      <c r="B54" s="58" t="s">
        <v>94</v>
      </c>
    </row>
    <row r="55" spans="1:48" x14ac:dyDescent="0.25">
      <c r="A55" s="23" t="s">
        <v>95</v>
      </c>
      <c r="B55" s="58" t="s">
        <v>96</v>
      </c>
    </row>
    <row r="56" spans="1:48" x14ac:dyDescent="0.25">
      <c r="A56" s="23" t="s">
        <v>97</v>
      </c>
      <c r="B56" s="58" t="s">
        <v>98</v>
      </c>
    </row>
    <row r="57" spans="1:48" x14ac:dyDescent="0.25">
      <c r="A57" s="23" t="s">
        <v>99</v>
      </c>
      <c r="B57" s="58" t="s">
        <v>100</v>
      </c>
    </row>
    <row r="58" spans="1:48" ht="15.75" thickBot="1" x14ac:dyDescent="0.3">
      <c r="A58" s="24" t="s">
        <v>84</v>
      </c>
      <c r="B58" s="59" t="s">
        <v>101</v>
      </c>
    </row>
    <row r="60" spans="1:48" s="6" customFormat="1" ht="15.75" thickBot="1" x14ac:dyDescent="0.3">
      <c r="A60" s="55" t="s">
        <v>37</v>
      </c>
      <c r="B60" s="72"/>
      <c r="C60" s="56"/>
      <c r="D60" s="56"/>
      <c r="E60" s="57"/>
      <c r="F60" s="56"/>
      <c r="G60" s="56"/>
      <c r="H60" s="56"/>
      <c r="I60" s="56"/>
      <c r="J60" s="56"/>
      <c r="K60" s="56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48" x14ac:dyDescent="0.25">
      <c r="A61" s="25"/>
      <c r="B61" s="73"/>
      <c r="C61" s="91" t="s">
        <v>44</v>
      </c>
      <c r="D61" s="92"/>
      <c r="E61" s="93"/>
      <c r="F61" s="91" t="s">
        <v>45</v>
      </c>
      <c r="G61" s="92"/>
      <c r="H61" s="93"/>
      <c r="I61" s="28"/>
      <c r="J61" s="29"/>
      <c r="K61" s="30"/>
    </row>
    <row r="62" spans="1:48" s="12" customFormat="1" ht="51" customHeight="1" x14ac:dyDescent="0.25">
      <c r="A62" s="18" t="s">
        <v>38</v>
      </c>
      <c r="B62" s="74" t="s">
        <v>39</v>
      </c>
      <c r="C62" s="18" t="s">
        <v>40</v>
      </c>
      <c r="D62" s="99" t="s">
        <v>41</v>
      </c>
      <c r="E62" s="19" t="s">
        <v>42</v>
      </c>
      <c r="F62" s="18" t="s">
        <v>28</v>
      </c>
      <c r="G62" s="99" t="s">
        <v>43</v>
      </c>
      <c r="H62" s="19" t="s">
        <v>42</v>
      </c>
      <c r="I62" s="18" t="s">
        <v>30</v>
      </c>
      <c r="J62" s="99" t="s">
        <v>46</v>
      </c>
      <c r="K62" s="19" t="s">
        <v>47</v>
      </c>
    </row>
    <row r="63" spans="1:48" s="1" customFormat="1" x14ac:dyDescent="0.25">
      <c r="A63" s="20" t="s">
        <v>105</v>
      </c>
      <c r="B63" s="100" t="s">
        <v>79</v>
      </c>
      <c r="C63" s="97" t="s">
        <v>68</v>
      </c>
      <c r="D63" s="94">
        <v>0.4</v>
      </c>
      <c r="E63" s="95">
        <v>0.2</v>
      </c>
      <c r="F63" s="97"/>
      <c r="G63" s="94">
        <f>100%-D63</f>
        <v>0.6</v>
      </c>
      <c r="H63" s="95">
        <f>100%-E63</f>
        <v>0.8</v>
      </c>
      <c r="I63" s="97" t="s">
        <v>80</v>
      </c>
      <c r="J63" s="97" t="s">
        <v>68</v>
      </c>
      <c r="K63" s="21" t="s">
        <v>68</v>
      </c>
    </row>
    <row r="64" spans="1:48" x14ac:dyDescent="0.25">
      <c r="A64" s="87" t="s">
        <v>106</v>
      </c>
      <c r="B64" s="100" t="s">
        <v>102</v>
      </c>
      <c r="C64" s="97" t="s">
        <v>68</v>
      </c>
      <c r="D64" s="94">
        <v>0.4</v>
      </c>
      <c r="E64" s="95">
        <v>0.2</v>
      </c>
      <c r="F64" s="96"/>
      <c r="G64" s="94">
        <f t="shared" ref="G64:G75" si="0">100%-D64</f>
        <v>0.6</v>
      </c>
      <c r="H64" s="95">
        <f t="shared" ref="H64:H75" si="1">100%-E64</f>
        <v>0.8</v>
      </c>
      <c r="I64" s="97" t="s">
        <v>80</v>
      </c>
      <c r="J64" s="97" t="s">
        <v>68</v>
      </c>
      <c r="K64" s="21" t="s">
        <v>68</v>
      </c>
    </row>
    <row r="65" spans="1:11" x14ac:dyDescent="0.25">
      <c r="A65" s="87"/>
      <c r="B65" s="100" t="s">
        <v>103</v>
      </c>
      <c r="C65" s="97" t="s">
        <v>68</v>
      </c>
      <c r="D65" s="94">
        <v>0.5</v>
      </c>
      <c r="E65" s="95">
        <v>0.2</v>
      </c>
      <c r="F65" s="96"/>
      <c r="G65" s="94">
        <f t="shared" si="0"/>
        <v>0.5</v>
      </c>
      <c r="H65" s="95">
        <f t="shared" si="1"/>
        <v>0.8</v>
      </c>
      <c r="I65" s="97"/>
      <c r="J65" s="97" t="s">
        <v>68</v>
      </c>
      <c r="K65" s="21" t="s">
        <v>68</v>
      </c>
    </row>
    <row r="66" spans="1:11" x14ac:dyDescent="0.25">
      <c r="A66" s="20" t="s">
        <v>107</v>
      </c>
      <c r="B66" s="100" t="s">
        <v>79</v>
      </c>
      <c r="C66" s="97" t="s">
        <v>68</v>
      </c>
      <c r="D66" s="94">
        <v>0.5</v>
      </c>
      <c r="E66" s="95">
        <v>0.25</v>
      </c>
      <c r="F66" s="96"/>
      <c r="G66" s="94">
        <f t="shared" si="0"/>
        <v>0.5</v>
      </c>
      <c r="H66" s="95">
        <f t="shared" si="1"/>
        <v>0.75</v>
      </c>
      <c r="I66" s="97" t="s">
        <v>80</v>
      </c>
      <c r="J66" s="97" t="s">
        <v>68</v>
      </c>
      <c r="K66" s="21" t="s">
        <v>68</v>
      </c>
    </row>
    <row r="67" spans="1:11" x14ac:dyDescent="0.25">
      <c r="A67" s="87" t="s">
        <v>108</v>
      </c>
      <c r="B67" s="100" t="s">
        <v>102</v>
      </c>
      <c r="C67" s="97" t="s">
        <v>68</v>
      </c>
      <c r="D67" s="94">
        <v>0.35</v>
      </c>
      <c r="E67" s="95">
        <v>0.2</v>
      </c>
      <c r="F67" s="97"/>
      <c r="G67" s="94">
        <f t="shared" si="0"/>
        <v>0.65</v>
      </c>
      <c r="H67" s="95">
        <f t="shared" si="1"/>
        <v>0.8</v>
      </c>
      <c r="I67" s="97" t="s">
        <v>80</v>
      </c>
      <c r="J67" s="97" t="s">
        <v>68</v>
      </c>
      <c r="K67" s="21" t="s">
        <v>68</v>
      </c>
    </row>
    <row r="68" spans="1:11" x14ac:dyDescent="0.25">
      <c r="A68" s="87"/>
      <c r="B68" s="100" t="s">
        <v>103</v>
      </c>
      <c r="C68" s="97" t="s">
        <v>68</v>
      </c>
      <c r="D68" s="94">
        <v>0.4</v>
      </c>
      <c r="E68" s="95">
        <v>0.2</v>
      </c>
      <c r="F68" s="97"/>
      <c r="G68" s="94">
        <f t="shared" si="0"/>
        <v>0.6</v>
      </c>
      <c r="H68" s="95">
        <f t="shared" si="1"/>
        <v>0.8</v>
      </c>
      <c r="I68" s="97"/>
      <c r="J68" s="97" t="s">
        <v>68</v>
      </c>
      <c r="K68" s="21" t="s">
        <v>68</v>
      </c>
    </row>
    <row r="69" spans="1:11" x14ac:dyDescent="0.25">
      <c r="A69" s="20" t="s">
        <v>109</v>
      </c>
      <c r="B69" s="100" t="s">
        <v>79</v>
      </c>
      <c r="C69" s="97" t="s">
        <v>68</v>
      </c>
      <c r="D69" s="94">
        <v>0.4</v>
      </c>
      <c r="E69" s="95">
        <v>0.2</v>
      </c>
      <c r="F69" s="97"/>
      <c r="G69" s="94">
        <f t="shared" si="0"/>
        <v>0.6</v>
      </c>
      <c r="H69" s="95">
        <f t="shared" si="1"/>
        <v>0.8</v>
      </c>
      <c r="I69" s="97" t="s">
        <v>80</v>
      </c>
      <c r="J69" s="97" t="s">
        <v>68</v>
      </c>
      <c r="K69" s="21" t="s">
        <v>68</v>
      </c>
    </row>
    <row r="70" spans="1:11" x14ac:dyDescent="0.25">
      <c r="A70" s="87" t="s">
        <v>110</v>
      </c>
      <c r="B70" s="100" t="s">
        <v>102</v>
      </c>
      <c r="C70" s="97" t="s">
        <v>68</v>
      </c>
      <c r="D70" s="94">
        <v>0.35</v>
      </c>
      <c r="E70" s="95">
        <v>0.3</v>
      </c>
      <c r="F70" s="97"/>
      <c r="G70" s="94">
        <f t="shared" si="0"/>
        <v>0.65</v>
      </c>
      <c r="H70" s="95">
        <f t="shared" si="1"/>
        <v>0.7</v>
      </c>
      <c r="I70" s="97" t="s">
        <v>80</v>
      </c>
      <c r="J70" s="97" t="s">
        <v>68</v>
      </c>
      <c r="K70" s="21" t="s">
        <v>68</v>
      </c>
    </row>
    <row r="71" spans="1:11" x14ac:dyDescent="0.25">
      <c r="A71" s="87"/>
      <c r="B71" s="100" t="s">
        <v>103</v>
      </c>
      <c r="C71" s="97" t="s">
        <v>68</v>
      </c>
      <c r="D71" s="94">
        <v>0.4</v>
      </c>
      <c r="E71" s="95">
        <v>0.35</v>
      </c>
      <c r="F71" s="97"/>
      <c r="G71" s="94">
        <f t="shared" si="0"/>
        <v>0.6</v>
      </c>
      <c r="H71" s="95">
        <f t="shared" si="1"/>
        <v>0.65</v>
      </c>
      <c r="I71" s="97"/>
      <c r="J71" s="97" t="s">
        <v>68</v>
      </c>
      <c r="K71" s="21" t="s">
        <v>68</v>
      </c>
    </row>
    <row r="72" spans="1:11" s="81" customFormat="1" x14ac:dyDescent="0.25">
      <c r="A72" s="88" t="s">
        <v>111</v>
      </c>
      <c r="B72" s="101" t="s">
        <v>102</v>
      </c>
      <c r="C72" s="102" t="s">
        <v>68</v>
      </c>
      <c r="D72" s="103">
        <v>0.3</v>
      </c>
      <c r="E72" s="98">
        <v>0.2</v>
      </c>
      <c r="F72" s="104"/>
      <c r="G72" s="94">
        <f t="shared" si="0"/>
        <v>0.7</v>
      </c>
      <c r="H72" s="95">
        <f t="shared" si="1"/>
        <v>0.8</v>
      </c>
      <c r="I72" s="102" t="s">
        <v>80</v>
      </c>
      <c r="J72" s="102" t="s">
        <v>68</v>
      </c>
      <c r="K72" s="84" t="s">
        <v>68</v>
      </c>
    </row>
    <row r="73" spans="1:11" s="81" customFormat="1" x14ac:dyDescent="0.25">
      <c r="A73" s="88"/>
      <c r="B73" s="101" t="s">
        <v>103</v>
      </c>
      <c r="C73" s="102" t="s">
        <v>68</v>
      </c>
      <c r="D73" s="103">
        <v>0.35</v>
      </c>
      <c r="E73" s="98">
        <v>0.2</v>
      </c>
      <c r="F73" s="102"/>
      <c r="G73" s="94">
        <f t="shared" si="0"/>
        <v>0.65</v>
      </c>
      <c r="H73" s="95">
        <f t="shared" si="1"/>
        <v>0.8</v>
      </c>
      <c r="I73" s="102"/>
      <c r="J73" s="102" t="s">
        <v>68</v>
      </c>
      <c r="K73" s="84" t="s">
        <v>68</v>
      </c>
    </row>
    <row r="74" spans="1:11" x14ac:dyDescent="0.25">
      <c r="A74" s="20" t="s">
        <v>112</v>
      </c>
      <c r="B74" s="100" t="s">
        <v>79</v>
      </c>
      <c r="C74" s="97" t="s">
        <v>68</v>
      </c>
      <c r="D74" s="94">
        <v>0</v>
      </c>
      <c r="E74" s="95">
        <v>0</v>
      </c>
      <c r="F74" s="96"/>
      <c r="G74" s="94">
        <f t="shared" si="0"/>
        <v>1</v>
      </c>
      <c r="H74" s="95">
        <f t="shared" si="1"/>
        <v>1</v>
      </c>
      <c r="I74" s="97" t="s">
        <v>80</v>
      </c>
      <c r="J74" s="97" t="s">
        <v>68</v>
      </c>
      <c r="K74" s="21" t="s">
        <v>68</v>
      </c>
    </row>
    <row r="75" spans="1:11" s="2" customFormat="1" ht="15.75" thickBot="1" x14ac:dyDescent="0.3">
      <c r="A75" s="85" t="s">
        <v>113</v>
      </c>
      <c r="B75" s="86" t="s">
        <v>79</v>
      </c>
      <c r="C75" s="31" t="s">
        <v>68</v>
      </c>
      <c r="D75" s="41">
        <v>0.4</v>
      </c>
      <c r="E75" s="105">
        <v>0.2</v>
      </c>
      <c r="F75" s="22"/>
      <c r="G75" s="41">
        <f t="shared" ref="G75" si="2">100%-D75</f>
        <v>0.6</v>
      </c>
      <c r="H75" s="47">
        <f t="shared" ref="H75" si="3">100%-E75</f>
        <v>0.8</v>
      </c>
      <c r="I75" s="31" t="s">
        <v>80</v>
      </c>
      <c r="J75" s="31" t="s">
        <v>68</v>
      </c>
      <c r="K75" s="27" t="s">
        <v>68</v>
      </c>
    </row>
    <row r="77" spans="1:11" x14ac:dyDescent="0.25">
      <c r="D77" s="96"/>
      <c r="E77" s="97"/>
      <c r="F77" s="96"/>
      <c r="G77" s="96"/>
      <c r="H77" s="96"/>
      <c r="I77" s="96"/>
      <c r="J77" s="96"/>
      <c r="K77" s="96"/>
    </row>
    <row r="78" spans="1:11" x14ac:dyDescent="0.25">
      <c r="D78" s="94"/>
      <c r="E78" s="95"/>
      <c r="F78" s="96"/>
      <c r="G78" s="94"/>
      <c r="H78" s="95"/>
      <c r="I78" s="97"/>
      <c r="J78" s="97"/>
      <c r="K78" s="97"/>
    </row>
    <row r="79" spans="1:11" x14ac:dyDescent="0.25">
      <c r="D79" s="96"/>
      <c r="E79" s="97"/>
      <c r="F79" s="96"/>
      <c r="G79" s="96"/>
      <c r="H79" s="96"/>
      <c r="I79" s="96"/>
      <c r="J79" s="96"/>
      <c r="K79" s="96"/>
    </row>
    <row r="80" spans="1:11" x14ac:dyDescent="0.25">
      <c r="D80" s="96"/>
      <c r="E80" s="97"/>
      <c r="F80" s="96"/>
      <c r="G80" s="96"/>
      <c r="H80" s="96"/>
      <c r="I80" s="96"/>
      <c r="J80" s="96"/>
      <c r="K80" s="96"/>
    </row>
  </sheetData>
  <mergeCells count="7">
    <mergeCell ref="A70:A71"/>
    <mergeCell ref="A72:A73"/>
    <mergeCell ref="A39:A43"/>
    <mergeCell ref="F61:H61"/>
    <mergeCell ref="C61:E61"/>
    <mergeCell ref="A64:A65"/>
    <mergeCell ref="A67:A6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DF5-B6E9-41D2-894D-F22FE6D4C931}">
  <dimension ref="A7:J46"/>
  <sheetViews>
    <sheetView showGridLines="0" topLeftCell="A29" zoomScaleNormal="100" workbookViewId="0">
      <selection activeCell="A31" sqref="A31"/>
    </sheetView>
  </sheetViews>
  <sheetFormatPr defaultRowHeight="15" x14ac:dyDescent="0.25"/>
  <cols>
    <col min="1" max="1" width="74.42578125" bestFit="1" customWidth="1"/>
    <col min="2" max="2" width="14" style="1" bestFit="1" customWidth="1"/>
    <col min="3" max="3" width="23.28515625" style="1" bestFit="1" customWidth="1"/>
    <col min="4" max="4" width="19" style="1" bestFit="1" customWidth="1"/>
    <col min="5" max="5" width="26.28515625" style="1" bestFit="1" customWidth="1"/>
    <col min="6" max="6" width="14.140625" style="1" bestFit="1" customWidth="1"/>
    <col min="7" max="7" width="14.42578125" style="1" customWidth="1"/>
    <col min="8" max="8" width="9.140625" style="1"/>
    <col min="9" max="9" width="17.42578125" style="1" bestFit="1" customWidth="1"/>
    <col min="10" max="10" width="12.28515625" style="1" bestFit="1" customWidth="1"/>
  </cols>
  <sheetData>
    <row r="7" spans="1:10" ht="15.75" thickBot="1" x14ac:dyDescent="0.3">
      <c r="A7" s="55" t="s">
        <v>67</v>
      </c>
    </row>
    <row r="8" spans="1:10" s="5" customFormat="1" ht="15.75" thickBot="1" x14ac:dyDescent="0.3">
      <c r="A8" s="50" t="s">
        <v>48</v>
      </c>
      <c r="B8" s="1"/>
      <c r="C8" s="15" t="s">
        <v>49</v>
      </c>
      <c r="D8" s="16" t="s">
        <v>50</v>
      </c>
      <c r="E8" s="16" t="s">
        <v>51</v>
      </c>
      <c r="F8" s="16" t="s">
        <v>52</v>
      </c>
      <c r="G8" s="17" t="s">
        <v>53</v>
      </c>
      <c r="H8" s="7"/>
      <c r="I8" s="7"/>
      <c r="J8" s="7"/>
    </row>
    <row r="9" spans="1:10" ht="30.75" thickBot="1" x14ac:dyDescent="0.3">
      <c r="A9" s="79" t="s">
        <v>81</v>
      </c>
      <c r="C9" s="80" t="s">
        <v>104</v>
      </c>
      <c r="D9" s="41">
        <v>0.02</v>
      </c>
      <c r="E9" s="47">
        <v>0.15</v>
      </c>
      <c r="F9" s="41">
        <v>0.03</v>
      </c>
      <c r="G9" s="46">
        <v>100000</v>
      </c>
    </row>
    <row r="11" spans="1:10" ht="15.75" thickBot="1" x14ac:dyDescent="0.3">
      <c r="A11" s="55" t="s">
        <v>66</v>
      </c>
    </row>
    <row r="12" spans="1:10" s="5" customFormat="1" x14ac:dyDescent="0.25">
      <c r="A12" s="25" t="s">
        <v>54</v>
      </c>
      <c r="B12" s="17" t="s">
        <v>55</v>
      </c>
      <c r="C12" s="16" t="s">
        <v>56</v>
      </c>
      <c r="D12" s="16" t="s">
        <v>57</v>
      </c>
      <c r="E12" s="16" t="s">
        <v>58</v>
      </c>
      <c r="F12" s="16" t="s">
        <v>59</v>
      </c>
      <c r="G12" s="16" t="s">
        <v>60</v>
      </c>
      <c r="H12" s="16" t="s">
        <v>61</v>
      </c>
      <c r="I12" s="16" t="s">
        <v>62</v>
      </c>
      <c r="J12" s="17" t="s">
        <v>63</v>
      </c>
    </row>
    <row r="13" spans="1:10" x14ac:dyDescent="0.25">
      <c r="A13" s="20" t="s">
        <v>114</v>
      </c>
      <c r="B13" s="42">
        <v>0.4</v>
      </c>
      <c r="C13" s="8">
        <f>(1-B13)*1.94%</f>
        <v>1.1639999999999999E-2</v>
      </c>
      <c r="D13" s="10">
        <f>C13*$G$9</f>
        <v>1164</v>
      </c>
      <c r="E13" s="8">
        <f>B13*1.94%</f>
        <v>7.7600000000000004E-3</v>
      </c>
      <c r="F13" s="78">
        <f>E13*$G$9</f>
        <v>776</v>
      </c>
      <c r="G13" s="8">
        <v>5.9999999999999995E-4</v>
      </c>
      <c r="H13" s="1">
        <f>G13*$G$9</f>
        <v>59.999999999999993</v>
      </c>
      <c r="I13" s="8">
        <f>G13+E13+C13</f>
        <v>0.02</v>
      </c>
      <c r="J13" s="44">
        <f>I13*$G$9</f>
        <v>2000</v>
      </c>
    </row>
    <row r="14" spans="1:10" x14ac:dyDescent="0.25">
      <c r="A14" s="26" t="s">
        <v>115</v>
      </c>
      <c r="B14" s="42">
        <v>0.4</v>
      </c>
      <c r="C14" s="8">
        <f t="shared" ref="C14:C21" si="0">(1-B14)*1.94%</f>
        <v>1.1639999999999999E-2</v>
      </c>
      <c r="D14" s="10">
        <f t="shared" ref="D14:D21" si="1">C14*$G$9</f>
        <v>1164</v>
      </c>
      <c r="E14" s="8">
        <f t="shared" ref="E14:E21" si="2">B14*1.94%</f>
        <v>7.7600000000000004E-3</v>
      </c>
      <c r="F14" s="78">
        <f t="shared" ref="F14:F21" si="3">E14*$G$9</f>
        <v>776</v>
      </c>
      <c r="G14" s="8">
        <v>5.9999999999999995E-4</v>
      </c>
      <c r="H14" s="1">
        <f t="shared" ref="H14:H21" si="4">G14*$G$9</f>
        <v>59.999999999999993</v>
      </c>
      <c r="I14" s="8">
        <f t="shared" ref="I14:I21" si="5">G14+E14+C14</f>
        <v>0.02</v>
      </c>
      <c r="J14" s="44">
        <f>I14*$G$9</f>
        <v>2000</v>
      </c>
    </row>
    <row r="15" spans="1:10" x14ac:dyDescent="0.25">
      <c r="A15" s="26" t="s">
        <v>116</v>
      </c>
      <c r="B15" s="42">
        <v>0.5</v>
      </c>
      <c r="C15" s="8">
        <f t="shared" si="0"/>
        <v>9.7000000000000003E-3</v>
      </c>
      <c r="D15" s="10">
        <f t="shared" si="1"/>
        <v>970</v>
      </c>
      <c r="E15" s="8">
        <f t="shared" si="2"/>
        <v>9.7000000000000003E-3</v>
      </c>
      <c r="F15" s="78">
        <f t="shared" si="3"/>
        <v>970</v>
      </c>
      <c r="G15" s="8">
        <v>5.9999999999999995E-4</v>
      </c>
      <c r="H15" s="1">
        <f t="shared" si="4"/>
        <v>59.999999999999993</v>
      </c>
      <c r="I15" s="8">
        <f t="shared" si="5"/>
        <v>0.02</v>
      </c>
      <c r="J15" s="44">
        <f t="shared" ref="J15:J21" si="6">I15*$G$9</f>
        <v>2000</v>
      </c>
    </row>
    <row r="16" spans="1:10" x14ac:dyDescent="0.25">
      <c r="A16" s="26" t="s">
        <v>117</v>
      </c>
      <c r="B16" s="42">
        <v>0.35</v>
      </c>
      <c r="C16" s="8">
        <f t="shared" si="0"/>
        <v>1.2610000000000001E-2</v>
      </c>
      <c r="D16" s="10">
        <f t="shared" si="1"/>
        <v>1261.0000000000002</v>
      </c>
      <c r="E16" s="8">
        <f t="shared" si="2"/>
        <v>6.79E-3</v>
      </c>
      <c r="F16" s="78">
        <f t="shared" si="3"/>
        <v>679</v>
      </c>
      <c r="G16" s="8">
        <v>5.9999999999999995E-4</v>
      </c>
      <c r="H16" s="1">
        <f t="shared" si="4"/>
        <v>59.999999999999993</v>
      </c>
      <c r="I16" s="8">
        <f t="shared" si="5"/>
        <v>0.02</v>
      </c>
      <c r="J16" s="44">
        <f t="shared" si="6"/>
        <v>2000</v>
      </c>
    </row>
    <row r="17" spans="1:10" x14ac:dyDescent="0.25">
      <c r="A17" s="26" t="s">
        <v>118</v>
      </c>
      <c r="B17" s="42">
        <v>0.4</v>
      </c>
      <c r="C17" s="8">
        <f t="shared" si="0"/>
        <v>1.1639999999999999E-2</v>
      </c>
      <c r="D17" s="10">
        <f t="shared" si="1"/>
        <v>1164</v>
      </c>
      <c r="E17" s="8">
        <f t="shared" si="2"/>
        <v>7.7600000000000004E-3</v>
      </c>
      <c r="F17" s="78">
        <f t="shared" si="3"/>
        <v>776</v>
      </c>
      <c r="G17" s="8">
        <v>5.9999999999999995E-4</v>
      </c>
      <c r="H17" s="1">
        <f t="shared" si="4"/>
        <v>59.999999999999993</v>
      </c>
      <c r="I17" s="8">
        <f t="shared" si="5"/>
        <v>0.02</v>
      </c>
      <c r="J17" s="44">
        <f t="shared" si="6"/>
        <v>2000</v>
      </c>
    </row>
    <row r="18" spans="1:10" x14ac:dyDescent="0.25">
      <c r="A18" s="26" t="s">
        <v>119</v>
      </c>
      <c r="B18" s="42">
        <v>0.35</v>
      </c>
      <c r="C18" s="8">
        <f t="shared" si="0"/>
        <v>1.2610000000000001E-2</v>
      </c>
      <c r="D18" s="10">
        <f t="shared" si="1"/>
        <v>1261.0000000000002</v>
      </c>
      <c r="E18" s="8">
        <f t="shared" si="2"/>
        <v>6.79E-3</v>
      </c>
      <c r="F18" s="78">
        <f t="shared" si="3"/>
        <v>679</v>
      </c>
      <c r="G18" s="8">
        <v>5.9999999999999995E-4</v>
      </c>
      <c r="H18" s="1">
        <f t="shared" si="4"/>
        <v>59.999999999999993</v>
      </c>
      <c r="I18" s="8">
        <f t="shared" si="5"/>
        <v>0.02</v>
      </c>
      <c r="J18" s="44">
        <f t="shared" si="6"/>
        <v>2000</v>
      </c>
    </row>
    <row r="19" spans="1:10" x14ac:dyDescent="0.25">
      <c r="A19" s="26" t="s">
        <v>120</v>
      </c>
      <c r="B19" s="42">
        <v>0.3</v>
      </c>
      <c r="C19" s="8">
        <f t="shared" si="0"/>
        <v>1.358E-2</v>
      </c>
      <c r="D19" s="10">
        <f t="shared" si="1"/>
        <v>1358</v>
      </c>
      <c r="E19" s="8">
        <f t="shared" si="2"/>
        <v>5.8199999999999997E-3</v>
      </c>
      <c r="F19" s="78">
        <f t="shared" si="3"/>
        <v>582</v>
      </c>
      <c r="G19" s="8">
        <v>5.9999999999999995E-4</v>
      </c>
      <c r="H19" s="1">
        <f t="shared" si="4"/>
        <v>59.999999999999993</v>
      </c>
      <c r="I19" s="8">
        <f t="shared" si="5"/>
        <v>0.02</v>
      </c>
      <c r="J19" s="44">
        <f t="shared" si="6"/>
        <v>2000</v>
      </c>
    </row>
    <row r="20" spans="1:10" x14ac:dyDescent="0.25">
      <c r="A20" s="26" t="s">
        <v>121</v>
      </c>
      <c r="B20" s="42">
        <v>0.4</v>
      </c>
      <c r="C20" s="8">
        <f t="shared" si="0"/>
        <v>1.1639999999999999E-2</v>
      </c>
      <c r="D20" s="10">
        <f t="shared" si="1"/>
        <v>1164</v>
      </c>
      <c r="E20" s="8">
        <f t="shared" si="2"/>
        <v>7.7600000000000004E-3</v>
      </c>
      <c r="F20" s="78">
        <f t="shared" si="3"/>
        <v>776</v>
      </c>
      <c r="G20" s="8">
        <v>5.9999999999999995E-4</v>
      </c>
      <c r="H20" s="1">
        <f t="shared" si="4"/>
        <v>59.999999999999993</v>
      </c>
      <c r="I20" s="8">
        <f t="shared" si="5"/>
        <v>0.02</v>
      </c>
      <c r="J20" s="44">
        <f t="shared" si="6"/>
        <v>2000</v>
      </c>
    </row>
    <row r="21" spans="1:10" ht="15.75" thickBot="1" x14ac:dyDescent="0.3">
      <c r="A21" s="82" t="s">
        <v>122</v>
      </c>
      <c r="B21" s="43">
        <v>0</v>
      </c>
      <c r="C21" s="41">
        <f t="shared" si="0"/>
        <v>1.9400000000000001E-2</v>
      </c>
      <c r="D21" s="45">
        <f t="shared" si="1"/>
        <v>1940</v>
      </c>
      <c r="E21" s="41">
        <f t="shared" si="2"/>
        <v>0</v>
      </c>
      <c r="F21" s="51">
        <f t="shared" si="3"/>
        <v>0</v>
      </c>
      <c r="G21" s="41">
        <v>5.9999999999999995E-4</v>
      </c>
      <c r="H21" s="31">
        <f t="shared" si="4"/>
        <v>59.999999999999993</v>
      </c>
      <c r="I21" s="41">
        <f t="shared" si="5"/>
        <v>0.02</v>
      </c>
      <c r="J21" s="46">
        <f t="shared" si="6"/>
        <v>2000</v>
      </c>
    </row>
    <row r="22" spans="1:10" x14ac:dyDescent="0.25">
      <c r="B22" s="9"/>
      <c r="C22" s="8"/>
      <c r="D22" s="10"/>
      <c r="E22" s="8"/>
      <c r="G22" s="8"/>
      <c r="I22" s="8"/>
      <c r="J22" s="10"/>
    </row>
    <row r="24" spans="1:10" ht="15.75" thickBot="1" x14ac:dyDescent="0.3">
      <c r="A24" s="55" t="s">
        <v>65</v>
      </c>
    </row>
    <row r="25" spans="1:10" s="5" customFormat="1" x14ac:dyDescent="0.25">
      <c r="A25" s="25" t="s">
        <v>54</v>
      </c>
      <c r="B25" s="17" t="s">
        <v>55</v>
      </c>
      <c r="C25" s="15" t="s">
        <v>56</v>
      </c>
      <c r="D25" s="16" t="s">
        <v>57</v>
      </c>
      <c r="E25" s="16" t="s">
        <v>58</v>
      </c>
      <c r="F25" s="16" t="s">
        <v>59</v>
      </c>
      <c r="G25" s="16" t="s">
        <v>60</v>
      </c>
      <c r="H25" s="16" t="s">
        <v>61</v>
      </c>
      <c r="I25" s="16" t="s">
        <v>62</v>
      </c>
      <c r="J25" s="17" t="s">
        <v>63</v>
      </c>
    </row>
    <row r="26" spans="1:10" x14ac:dyDescent="0.25">
      <c r="A26" s="20" t="s">
        <v>114</v>
      </c>
      <c r="B26" s="42">
        <v>0.2</v>
      </c>
      <c r="C26" s="48">
        <f>(1-B26)*$F$9</f>
        <v>2.4E-2</v>
      </c>
      <c r="D26" s="10">
        <f>C26*$G$9</f>
        <v>2400</v>
      </c>
      <c r="E26" s="8">
        <f>B26*$F$9</f>
        <v>6.0000000000000001E-3</v>
      </c>
      <c r="F26" s="10">
        <f>E26*$G$9</f>
        <v>600</v>
      </c>
      <c r="G26" s="8"/>
      <c r="I26" s="8">
        <f>C26+E26+G26</f>
        <v>0.03</v>
      </c>
      <c r="J26" s="44">
        <f>D26+F26</f>
        <v>3000</v>
      </c>
    </row>
    <row r="27" spans="1:10" x14ac:dyDescent="0.25">
      <c r="A27" s="26" t="s">
        <v>115</v>
      </c>
      <c r="B27" s="42">
        <v>0.2</v>
      </c>
      <c r="C27" s="48">
        <f t="shared" ref="C27:C34" si="7">(1-B27)*$F$9</f>
        <v>2.4E-2</v>
      </c>
      <c r="D27" s="10">
        <f t="shared" ref="D27:D34" si="8">C27*$G$9</f>
        <v>2400</v>
      </c>
      <c r="E27" s="8">
        <f t="shared" ref="E27:E34" si="9">B27*$F$9</f>
        <v>6.0000000000000001E-3</v>
      </c>
      <c r="F27" s="10">
        <f t="shared" ref="F27:F34" si="10">E27*$G$9</f>
        <v>600</v>
      </c>
      <c r="G27" s="8"/>
      <c r="I27" s="8">
        <f t="shared" ref="I27:I33" si="11">C27+E27+G27</f>
        <v>0.03</v>
      </c>
      <c r="J27" s="44">
        <f t="shared" ref="J27:J34" si="12">D27+F27</f>
        <v>3000</v>
      </c>
    </row>
    <row r="28" spans="1:10" x14ac:dyDescent="0.25">
      <c r="A28" s="26" t="s">
        <v>116</v>
      </c>
      <c r="B28" s="42">
        <v>0.25</v>
      </c>
      <c r="C28" s="48">
        <f t="shared" si="7"/>
        <v>2.2499999999999999E-2</v>
      </c>
      <c r="D28" s="10">
        <f t="shared" si="8"/>
        <v>2250</v>
      </c>
      <c r="E28" s="8">
        <f t="shared" si="9"/>
        <v>7.4999999999999997E-3</v>
      </c>
      <c r="F28" s="10">
        <f t="shared" si="10"/>
        <v>750</v>
      </c>
      <c r="G28" s="8"/>
      <c r="I28" s="8">
        <f t="shared" si="11"/>
        <v>0.03</v>
      </c>
      <c r="J28" s="44">
        <f t="shared" si="12"/>
        <v>3000</v>
      </c>
    </row>
    <row r="29" spans="1:10" x14ac:dyDescent="0.25">
      <c r="A29" s="26" t="s">
        <v>117</v>
      </c>
      <c r="B29" s="42">
        <v>0.2</v>
      </c>
      <c r="C29" s="48">
        <f t="shared" si="7"/>
        <v>2.4E-2</v>
      </c>
      <c r="D29" s="10">
        <f t="shared" si="8"/>
        <v>2400</v>
      </c>
      <c r="E29" s="8">
        <f t="shared" si="9"/>
        <v>6.0000000000000001E-3</v>
      </c>
      <c r="F29" s="10">
        <f t="shared" si="10"/>
        <v>600</v>
      </c>
      <c r="G29" s="8"/>
      <c r="I29" s="8">
        <f t="shared" si="11"/>
        <v>0.03</v>
      </c>
      <c r="J29" s="44">
        <f t="shared" si="12"/>
        <v>3000</v>
      </c>
    </row>
    <row r="30" spans="1:10" x14ac:dyDescent="0.25">
      <c r="A30" s="26" t="s">
        <v>118</v>
      </c>
      <c r="B30" s="42">
        <v>0.2</v>
      </c>
      <c r="C30" s="48">
        <f t="shared" si="7"/>
        <v>2.4E-2</v>
      </c>
      <c r="D30" s="10">
        <f t="shared" si="8"/>
        <v>2400</v>
      </c>
      <c r="E30" s="8">
        <f t="shared" si="9"/>
        <v>6.0000000000000001E-3</v>
      </c>
      <c r="F30" s="10">
        <f t="shared" si="10"/>
        <v>600</v>
      </c>
      <c r="G30" s="8"/>
      <c r="I30" s="8">
        <f t="shared" si="11"/>
        <v>0.03</v>
      </c>
      <c r="J30" s="44">
        <f t="shared" si="12"/>
        <v>3000</v>
      </c>
    </row>
    <row r="31" spans="1:10" x14ac:dyDescent="0.25">
      <c r="A31" s="26" t="s">
        <v>119</v>
      </c>
      <c r="B31" s="42">
        <v>0.3</v>
      </c>
      <c r="C31" s="48">
        <f t="shared" si="7"/>
        <v>2.0999999999999998E-2</v>
      </c>
      <c r="D31" s="10">
        <f t="shared" si="8"/>
        <v>2100</v>
      </c>
      <c r="E31" s="8">
        <f t="shared" si="9"/>
        <v>8.9999999999999993E-3</v>
      </c>
      <c r="F31" s="10">
        <f t="shared" si="10"/>
        <v>899.99999999999989</v>
      </c>
      <c r="G31" s="8"/>
      <c r="I31" s="8">
        <f t="shared" si="11"/>
        <v>0.03</v>
      </c>
      <c r="J31" s="44">
        <f t="shared" si="12"/>
        <v>3000</v>
      </c>
    </row>
    <row r="32" spans="1:10" x14ac:dyDescent="0.25">
      <c r="A32" s="26" t="s">
        <v>120</v>
      </c>
      <c r="B32" s="42">
        <v>0.2</v>
      </c>
      <c r="C32" s="48">
        <f t="shared" si="7"/>
        <v>2.4E-2</v>
      </c>
      <c r="D32" s="10">
        <f t="shared" si="8"/>
        <v>2400</v>
      </c>
      <c r="E32" s="8">
        <f t="shared" si="9"/>
        <v>6.0000000000000001E-3</v>
      </c>
      <c r="F32" s="10">
        <f t="shared" si="10"/>
        <v>600</v>
      </c>
      <c r="G32" s="8"/>
      <c r="I32" s="8">
        <f t="shared" si="11"/>
        <v>0.03</v>
      </c>
      <c r="J32" s="44">
        <f>D32+F32</f>
        <v>3000</v>
      </c>
    </row>
    <row r="33" spans="1:10" x14ac:dyDescent="0.25">
      <c r="A33" s="26" t="s">
        <v>121</v>
      </c>
      <c r="B33" s="42">
        <v>0.2</v>
      </c>
      <c r="C33" s="48">
        <f t="shared" si="7"/>
        <v>2.4E-2</v>
      </c>
      <c r="D33" s="10">
        <f t="shared" si="8"/>
        <v>2400</v>
      </c>
      <c r="E33" s="8">
        <f t="shared" si="9"/>
        <v>6.0000000000000001E-3</v>
      </c>
      <c r="F33" s="10">
        <f t="shared" si="10"/>
        <v>600</v>
      </c>
      <c r="G33" s="8"/>
      <c r="I33" s="8">
        <f t="shared" si="11"/>
        <v>0.03</v>
      </c>
      <c r="J33" s="44">
        <f t="shared" si="12"/>
        <v>3000</v>
      </c>
    </row>
    <row r="34" spans="1:10" ht="15.75" thickBot="1" x14ac:dyDescent="0.3">
      <c r="A34" s="82" t="s">
        <v>122</v>
      </c>
      <c r="B34" s="43">
        <v>0</v>
      </c>
      <c r="C34" s="49">
        <f t="shared" si="7"/>
        <v>0.03</v>
      </c>
      <c r="D34" s="45">
        <f t="shared" si="8"/>
        <v>3000</v>
      </c>
      <c r="E34" s="41">
        <f t="shared" si="9"/>
        <v>0</v>
      </c>
      <c r="F34" s="45">
        <f t="shared" si="10"/>
        <v>0</v>
      </c>
      <c r="G34" s="31"/>
      <c r="H34" s="31"/>
      <c r="I34" s="41">
        <f t="shared" ref="I34" si="13">C34+E34+G34</f>
        <v>0.03</v>
      </c>
      <c r="J34" s="46">
        <f t="shared" si="12"/>
        <v>3000</v>
      </c>
    </row>
    <row r="36" spans="1:10" ht="15.75" thickBot="1" x14ac:dyDescent="0.3">
      <c r="A36" s="55" t="s">
        <v>64</v>
      </c>
    </row>
    <row r="37" spans="1:10" s="5" customFormat="1" x14ac:dyDescent="0.25">
      <c r="A37" s="25" t="s">
        <v>54</v>
      </c>
      <c r="B37" s="83"/>
      <c r="C37" s="15" t="s">
        <v>56</v>
      </c>
      <c r="D37" s="16" t="s">
        <v>57</v>
      </c>
      <c r="E37" s="16" t="s">
        <v>58</v>
      </c>
      <c r="F37" s="16" t="s">
        <v>59</v>
      </c>
      <c r="G37" s="16" t="s">
        <v>60</v>
      </c>
      <c r="H37" s="16" t="s">
        <v>61</v>
      </c>
      <c r="I37" s="16" t="s">
        <v>62</v>
      </c>
      <c r="J37" s="17" t="s">
        <v>63</v>
      </c>
    </row>
    <row r="38" spans="1:10" x14ac:dyDescent="0.25">
      <c r="A38" s="20" t="s">
        <v>114</v>
      </c>
      <c r="B38" s="21"/>
      <c r="C38" s="48">
        <f t="shared" ref="C38:C46" si="14">C26+C13</f>
        <v>3.5639999999999998E-2</v>
      </c>
      <c r="D38" s="10">
        <f>C38*$G$9</f>
        <v>3564</v>
      </c>
      <c r="E38" s="8">
        <f t="shared" ref="E38:E46" si="15">E26+E13</f>
        <v>1.3760000000000001E-2</v>
      </c>
      <c r="F38" s="10">
        <f>E38*$G$9</f>
        <v>1376.0000000000002</v>
      </c>
      <c r="G38" s="8">
        <v>5.9999999999999995E-4</v>
      </c>
      <c r="H38" s="10">
        <f>G38*$G$9</f>
        <v>59.999999999999993</v>
      </c>
      <c r="I38" s="8">
        <f t="shared" ref="I38:I46" si="16">I13+I26</f>
        <v>0.05</v>
      </c>
      <c r="J38" s="44">
        <f>I38*$G$9</f>
        <v>5000</v>
      </c>
    </row>
    <row r="39" spans="1:10" x14ac:dyDescent="0.25">
      <c r="A39" s="26" t="s">
        <v>115</v>
      </c>
      <c r="B39" s="21"/>
      <c r="C39" s="48">
        <f t="shared" si="14"/>
        <v>3.5639999999999998E-2</v>
      </c>
      <c r="D39" s="10">
        <f t="shared" ref="D39:D41" si="17">C39*$G$9</f>
        <v>3564</v>
      </c>
      <c r="E39" s="8">
        <f t="shared" si="15"/>
        <v>1.3760000000000001E-2</v>
      </c>
      <c r="F39" s="10">
        <f t="shared" ref="F39:F41" si="18">E39*$G$9</f>
        <v>1376.0000000000002</v>
      </c>
      <c r="G39" s="8">
        <v>5.9999999999999995E-4</v>
      </c>
      <c r="H39" s="10">
        <f t="shared" ref="H39:H41" si="19">G39*$G$9</f>
        <v>59.999999999999993</v>
      </c>
      <c r="I39" s="8">
        <f t="shared" si="16"/>
        <v>0.05</v>
      </c>
      <c r="J39" s="44">
        <f t="shared" ref="J39:J41" si="20">I39*$G$9</f>
        <v>5000</v>
      </c>
    </row>
    <row r="40" spans="1:10" x14ac:dyDescent="0.25">
      <c r="A40" s="26" t="s">
        <v>116</v>
      </c>
      <c r="B40" s="21"/>
      <c r="C40" s="48">
        <f t="shared" si="14"/>
        <v>3.2199999999999999E-2</v>
      </c>
      <c r="D40" s="10">
        <f t="shared" si="17"/>
        <v>3220</v>
      </c>
      <c r="E40" s="8">
        <f t="shared" si="15"/>
        <v>1.72E-2</v>
      </c>
      <c r="F40" s="10">
        <f t="shared" si="18"/>
        <v>1720</v>
      </c>
      <c r="G40" s="8">
        <v>5.9999999999999995E-4</v>
      </c>
      <c r="H40" s="10">
        <f t="shared" si="19"/>
        <v>59.999999999999993</v>
      </c>
      <c r="I40" s="8">
        <f t="shared" si="16"/>
        <v>0.05</v>
      </c>
      <c r="J40" s="44">
        <f t="shared" si="20"/>
        <v>5000</v>
      </c>
    </row>
    <row r="41" spans="1:10" x14ac:dyDescent="0.25">
      <c r="A41" s="26" t="s">
        <v>117</v>
      </c>
      <c r="B41" s="21"/>
      <c r="C41" s="48">
        <f t="shared" si="14"/>
        <v>3.6610000000000004E-2</v>
      </c>
      <c r="D41" s="10">
        <f t="shared" si="17"/>
        <v>3661.0000000000005</v>
      </c>
      <c r="E41" s="8">
        <f t="shared" si="15"/>
        <v>1.2789999999999999E-2</v>
      </c>
      <c r="F41" s="10">
        <f t="shared" si="18"/>
        <v>1279</v>
      </c>
      <c r="G41" s="8">
        <v>5.9999999999999995E-4</v>
      </c>
      <c r="H41" s="10">
        <f t="shared" si="19"/>
        <v>59.999999999999993</v>
      </c>
      <c r="I41" s="8">
        <f t="shared" si="16"/>
        <v>0.05</v>
      </c>
      <c r="J41" s="44">
        <f t="shared" si="20"/>
        <v>5000</v>
      </c>
    </row>
    <row r="42" spans="1:10" x14ac:dyDescent="0.25">
      <c r="A42" s="26" t="s">
        <v>118</v>
      </c>
      <c r="B42" s="21"/>
      <c r="C42" s="48">
        <f t="shared" si="14"/>
        <v>3.5639999999999998E-2</v>
      </c>
      <c r="D42" s="10">
        <f t="shared" ref="D42:D46" si="21">C42*$G$9</f>
        <v>3564</v>
      </c>
      <c r="E42" s="8">
        <f t="shared" si="15"/>
        <v>1.3760000000000001E-2</v>
      </c>
      <c r="F42" s="10">
        <f t="shared" ref="F42:F46" si="22">E42*$G$9</f>
        <v>1376.0000000000002</v>
      </c>
      <c r="G42" s="8">
        <v>5.9999999999999995E-4</v>
      </c>
      <c r="H42" s="10">
        <f t="shared" ref="H42:H46" si="23">G42*$G$9</f>
        <v>59.999999999999993</v>
      </c>
      <c r="I42" s="8">
        <f t="shared" si="16"/>
        <v>0.05</v>
      </c>
      <c r="J42" s="44">
        <f t="shared" ref="J42:J46" si="24">I42*$G$9</f>
        <v>5000</v>
      </c>
    </row>
    <row r="43" spans="1:10" x14ac:dyDescent="0.25">
      <c r="A43" s="26" t="s">
        <v>119</v>
      </c>
      <c r="B43" s="21"/>
      <c r="C43" s="48">
        <f t="shared" si="14"/>
        <v>3.3610000000000001E-2</v>
      </c>
      <c r="D43" s="10">
        <f t="shared" si="21"/>
        <v>3361</v>
      </c>
      <c r="E43" s="8">
        <f t="shared" si="15"/>
        <v>1.5789999999999998E-2</v>
      </c>
      <c r="F43" s="10">
        <f t="shared" si="22"/>
        <v>1578.9999999999998</v>
      </c>
      <c r="G43" s="8">
        <v>5.9999999999999995E-4</v>
      </c>
      <c r="H43" s="10">
        <f t="shared" si="23"/>
        <v>59.999999999999993</v>
      </c>
      <c r="I43" s="8">
        <f t="shared" si="16"/>
        <v>0.05</v>
      </c>
      <c r="J43" s="44">
        <f t="shared" si="24"/>
        <v>5000</v>
      </c>
    </row>
    <row r="44" spans="1:10" x14ac:dyDescent="0.25">
      <c r="A44" s="26" t="s">
        <v>120</v>
      </c>
      <c r="B44" s="21"/>
      <c r="C44" s="48">
        <f t="shared" si="14"/>
        <v>3.7580000000000002E-2</v>
      </c>
      <c r="D44" s="10">
        <f t="shared" si="21"/>
        <v>3758.0000000000005</v>
      </c>
      <c r="E44" s="8">
        <f t="shared" si="15"/>
        <v>1.1820000000000001E-2</v>
      </c>
      <c r="F44" s="10">
        <f t="shared" si="22"/>
        <v>1182</v>
      </c>
      <c r="G44" s="8">
        <v>5.9999999999999995E-4</v>
      </c>
      <c r="H44" s="10">
        <f t="shared" si="23"/>
        <v>59.999999999999993</v>
      </c>
      <c r="I44" s="8">
        <f t="shared" si="16"/>
        <v>0.05</v>
      </c>
      <c r="J44" s="44">
        <f t="shared" si="24"/>
        <v>5000</v>
      </c>
    </row>
    <row r="45" spans="1:10" x14ac:dyDescent="0.25">
      <c r="A45" s="26" t="s">
        <v>121</v>
      </c>
      <c r="B45" s="21"/>
      <c r="C45" s="48">
        <f t="shared" si="14"/>
        <v>3.5639999999999998E-2</v>
      </c>
      <c r="D45" s="10">
        <f t="shared" si="21"/>
        <v>3564</v>
      </c>
      <c r="E45" s="8">
        <f t="shared" si="15"/>
        <v>1.3760000000000001E-2</v>
      </c>
      <c r="F45" s="10">
        <f t="shared" si="22"/>
        <v>1376.0000000000002</v>
      </c>
      <c r="G45" s="8">
        <v>5.9999999999999995E-4</v>
      </c>
      <c r="H45" s="10">
        <f t="shared" si="23"/>
        <v>59.999999999999993</v>
      </c>
      <c r="I45" s="8">
        <f t="shared" si="16"/>
        <v>0.05</v>
      </c>
      <c r="J45" s="44">
        <f t="shared" si="24"/>
        <v>5000</v>
      </c>
    </row>
    <row r="46" spans="1:10" ht="15.75" thickBot="1" x14ac:dyDescent="0.3">
      <c r="A46" s="82" t="s">
        <v>122</v>
      </c>
      <c r="B46" s="27"/>
      <c r="C46" s="49">
        <f t="shared" si="14"/>
        <v>4.9399999999999999E-2</v>
      </c>
      <c r="D46" s="45">
        <f t="shared" si="21"/>
        <v>4940</v>
      </c>
      <c r="E46" s="41">
        <f t="shared" si="15"/>
        <v>0</v>
      </c>
      <c r="F46" s="45">
        <f t="shared" si="22"/>
        <v>0</v>
      </c>
      <c r="G46" s="41">
        <v>5.9999999999999995E-4</v>
      </c>
      <c r="H46" s="45">
        <f t="shared" si="23"/>
        <v>59.999999999999993</v>
      </c>
      <c r="I46" s="41">
        <f t="shared" si="16"/>
        <v>0.05</v>
      </c>
      <c r="J46" s="46">
        <f t="shared" si="24"/>
        <v>5000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Vescovi</dc:creator>
  <cp:lastModifiedBy>Suzana Vescovi</cp:lastModifiedBy>
  <dcterms:created xsi:type="dcterms:W3CDTF">2025-05-08T13:30:57Z</dcterms:created>
  <dcterms:modified xsi:type="dcterms:W3CDTF">2025-06-30T21:14:03Z</dcterms:modified>
</cp:coreProperties>
</file>